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cma01-my.sharepoint.com/personal/ludovic_cathan_icmagroup_org/Documents/Desktop/"/>
    </mc:Choice>
  </mc:AlternateContent>
  <xr:revisionPtr revIDLastSave="0" documentId="8_{7AF18158-AE0D-433A-B8FF-5D775EEB5FD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NEWT - EU" sheetId="2" r:id="rId1"/>
    <sheet name="Outstanding - EU" sheetId="5" r:id="rId2"/>
    <sheet name="Images - EU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4" i="3" l="1"/>
  <c r="B43" i="3"/>
  <c r="B42" i="3"/>
  <c r="B41" i="3"/>
  <c r="B30" i="3"/>
  <c r="B29" i="3"/>
  <c r="B28" i="3"/>
  <c r="B19" i="3"/>
  <c r="B18" i="3"/>
  <c r="B16" i="3"/>
  <c r="B6" i="3"/>
  <c r="B5" i="3"/>
  <c r="B3" i="3"/>
  <c r="J29" i="5"/>
  <c r="H29" i="5"/>
  <c r="J28" i="5"/>
  <c r="H28" i="5"/>
  <c r="J27" i="5"/>
  <c r="H27" i="5"/>
  <c r="J26" i="5"/>
  <c r="H26" i="5"/>
  <c r="I23" i="5"/>
  <c r="G23" i="5"/>
  <c r="J22" i="5"/>
  <c r="J23" i="5" s="1"/>
  <c r="H22" i="5"/>
  <c r="H23" i="5" s="1"/>
  <c r="J20" i="5"/>
  <c r="H20" i="5"/>
  <c r="J19" i="5"/>
  <c r="H19" i="5"/>
  <c r="J18" i="5"/>
  <c r="H18" i="5"/>
  <c r="J14" i="5"/>
  <c r="H14" i="5"/>
  <c r="K13" i="5"/>
  <c r="I13" i="5"/>
  <c r="J13" i="5" s="1"/>
  <c r="H13" i="5"/>
  <c r="G13" i="5"/>
  <c r="J10" i="5"/>
  <c r="H10" i="5"/>
  <c r="J9" i="5"/>
  <c r="H9" i="5"/>
  <c r="K8" i="5"/>
  <c r="I8" i="5"/>
  <c r="J15" i="5" s="1"/>
  <c r="G8" i="5"/>
  <c r="H15" i="5" s="1"/>
  <c r="J7" i="5"/>
  <c r="J8" i="5" s="1"/>
  <c r="H7" i="5"/>
  <c r="H8" i="5" s="1"/>
  <c r="J5" i="5"/>
  <c r="H5" i="5"/>
  <c r="J29" i="2"/>
  <c r="H29" i="2"/>
  <c r="J28" i="2"/>
  <c r="H28" i="2"/>
  <c r="J27" i="2"/>
  <c r="H27" i="2"/>
  <c r="J26" i="2"/>
  <c r="H26" i="2"/>
  <c r="J23" i="2"/>
  <c r="I23" i="2"/>
  <c r="G23" i="2"/>
  <c r="B31" i="3" s="1"/>
  <c r="J22" i="2"/>
  <c r="H22" i="2"/>
  <c r="H23" i="2" s="1"/>
  <c r="J19" i="2"/>
  <c r="H19" i="2"/>
  <c r="J18" i="2"/>
  <c r="J20" i="2" s="1"/>
  <c r="H18" i="2"/>
  <c r="H20" i="2" s="1"/>
  <c r="J15" i="2"/>
  <c r="H15" i="2"/>
  <c r="J14" i="2"/>
  <c r="H14" i="2"/>
  <c r="K13" i="2"/>
  <c r="I13" i="2"/>
  <c r="J13" i="2" s="1"/>
  <c r="H13" i="2"/>
  <c r="G13" i="2"/>
  <c r="J10" i="2"/>
  <c r="H10" i="2"/>
  <c r="J9" i="2"/>
  <c r="H9" i="2"/>
  <c r="K8" i="2"/>
  <c r="I8" i="2"/>
  <c r="B17" i="3" s="1"/>
  <c r="G8" i="2"/>
  <c r="B4" i="3" s="1"/>
  <c r="J7" i="2"/>
  <c r="J8" i="2" s="1"/>
  <c r="H7" i="2"/>
  <c r="H8" i="2" s="1"/>
  <c r="J5" i="2"/>
  <c r="H5" i="2"/>
</calcChain>
</file>

<file path=xl/sharedStrings.xml><?xml version="1.0" encoding="utf-8"?>
<sst xmlns="http://schemas.openxmlformats.org/spreadsheetml/2006/main" count="83" uniqueCount="46">
  <si>
    <r>
      <rPr>
        <b/>
        <sz val="20"/>
        <rFont val="Calibri"/>
      </rPr>
      <t xml:space="preserve">SFTR Public Data
</t>
    </r>
    <r>
      <rPr>
        <b/>
        <sz val="9"/>
        <color rgb="FF000000"/>
        <rFont val="Calibri"/>
      </rPr>
      <t>for week ending 30 June 2023</t>
    </r>
  </si>
  <si>
    <t>Cash Value (Eur mn)</t>
  </si>
  <si>
    <t>Percentage</t>
  </si>
  <si>
    <t>Number Of Transactions</t>
  </si>
  <si>
    <t>Collateral Market Value (Eur mn)*</t>
  </si>
  <si>
    <t>ALL SFTS</t>
  </si>
  <si>
    <t>Total SFT</t>
  </si>
  <si>
    <t>Total Repos</t>
  </si>
  <si>
    <t>Of which</t>
  </si>
  <si>
    <t>Total repurchase transactions (REPO)</t>
  </si>
  <si>
    <t>Total buy/sell-backs (SBSC)</t>
  </si>
  <si>
    <t>Total securities/commodities lending/ borrowing (SLEB)</t>
  </si>
  <si>
    <t>Total margin lending (MGLD)</t>
  </si>
  <si>
    <t>REPOS</t>
  </si>
  <si>
    <t>Cleared Repos</t>
  </si>
  <si>
    <t>Repurchase transactions (REPO)</t>
  </si>
  <si>
    <t>Buy/sell-backs (SBSC)</t>
  </si>
  <si>
    <t>*Percentages of the total in each type of repo</t>
  </si>
  <si>
    <t>Execution Venue</t>
  </si>
  <si>
    <t>EEA-based Trading Venues</t>
  </si>
  <si>
    <t>Non EEA-based Trading Venues</t>
  </si>
  <si>
    <t>OTC</t>
  </si>
  <si>
    <t>of which</t>
  </si>
  <si>
    <t>OTC registered post trade on a Trading Venue (MIC = XOFF)</t>
  </si>
  <si>
    <t>Pure OTC (MIC = XXXX)</t>
  </si>
  <si>
    <t>Counterparties</t>
  </si>
  <si>
    <t>EEA-EEA counterparties</t>
  </si>
  <si>
    <t>EEA-nonEEA counterparties</t>
  </si>
  <si>
    <t>NonEEA - EEA counterparties</t>
  </si>
  <si>
    <t>NonEEA-nonEEA counterparties</t>
  </si>
  <si>
    <t>New Reported Loan Values</t>
  </si>
  <si>
    <t>Repo</t>
  </si>
  <si>
    <t>SBSC</t>
  </si>
  <si>
    <t>SLEB</t>
  </si>
  <si>
    <t>MGLD</t>
  </si>
  <si>
    <t>New Reported Transaction Numbers</t>
  </si>
  <si>
    <t>EEA MIC</t>
  </si>
  <si>
    <t>nEEA MIC</t>
  </si>
  <si>
    <t>XOFF</t>
  </si>
  <si>
    <t>XXXX</t>
  </si>
  <si>
    <t>Location of Counterparties</t>
  </si>
  <si>
    <t>EEA-EEA</t>
  </si>
  <si>
    <t>EEA-nEEA</t>
  </si>
  <si>
    <t>nEEA-EEA</t>
  </si>
  <si>
    <t>nEEA-nEEA</t>
  </si>
  <si>
    <r>
      <rPr>
        <b/>
        <sz val="22"/>
        <rFont val="Calibri"/>
        <family val="2"/>
      </rPr>
      <t>SFTR Public Data</t>
    </r>
    <r>
      <rPr>
        <sz val="11"/>
        <rFont val="Calibri"/>
      </rPr>
      <t xml:space="preserve">
for week ending 30 June 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</si>
</sst>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#\ ###\ ###\ ###\ ###\ ##0.00"/>
    <numFmt numFmtId="165" formatCode="#0.0%"/>
  </numFmts>
  <fonts count="7" x14ac:knownFonts="1">
    <font>
      <sz val="11"/>
      <name val="Calibri"/>
    </font>
    <font>
      <b/>
      <sz val="11"/>
      <name val="Calibri"/>
    </font>
    <font>
      <sz val="11"/>
      <color rgb="FFFFFFFF"/>
      <name val="Calibri"/>
    </font>
    <font>
      <b/>
      <sz val="20"/>
      <name val="Calibri"/>
    </font>
    <font>
      <b/>
      <sz val="9"/>
      <color rgb="FF000000"/>
      <name val="Calibri"/>
    </font>
    <font>
      <b/>
      <sz val="22"/>
      <name val="Calibri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DCE6F1"/>
      </patternFill>
    </fill>
    <fill>
      <patternFill patternType="solid">
        <fgColor rgb="FF366092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164" fontId="0" fillId="0" borderId="0" xfId="0" applyNumberFormat="1"/>
    <xf numFmtId="164" fontId="1" fillId="2" borderId="0" xfId="0" applyNumberFormat="1" applyFont="1" applyFill="1"/>
    <xf numFmtId="165" fontId="0" fillId="0" borderId="0" xfId="0" applyNumberFormat="1"/>
    <xf numFmtId="165" fontId="1" fillId="2" borderId="0" xfId="0" applyNumberFormat="1" applyFont="1" applyFill="1"/>
    <xf numFmtId="0" fontId="0" fillId="0" borderId="0" xfId="0"/>
    <xf numFmtId="0" fontId="0" fillId="0" borderId="0" xfId="0" applyAlignment="1">
      <alignment horizontal="center" vertical="center" wrapText="1"/>
    </xf>
    <xf numFmtId="164" fontId="0" fillId="0" borderId="0" xfId="0" applyNumberFormat="1"/>
    <xf numFmtId="165" fontId="0" fillId="0" borderId="0" xfId="0" applyNumberFormat="1"/>
    <xf numFmtId="0" fontId="2" fillId="3" borderId="0" xfId="0" applyFont="1" applyFill="1"/>
    <xf numFmtId="164" fontId="2" fillId="3" borderId="0" xfId="0" applyNumberFormat="1" applyFont="1" applyFill="1"/>
    <xf numFmtId="165" fontId="2" fillId="3" borderId="0" xfId="0" applyNumberFormat="1" applyFont="1" applyFill="1"/>
    <xf numFmtId="0" fontId="1" fillId="2" borderId="0" xfId="0" applyFont="1" applyFill="1"/>
    <xf numFmtId="164" fontId="1" fillId="2" borderId="0" xfId="0" applyNumberFormat="1" applyFont="1" applyFill="1"/>
    <xf numFmtId="165" fontId="1" fillId="2" borderId="0" xfId="0" applyNumberFormat="1" applyFont="1" applyFill="1"/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rPr lang="en-GB"/>
              <a:t>New Reported Loan Values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EU'!$A$3:$A$6</c:f>
              <c:strCache>
                <c:ptCount val="4"/>
                <c:pt idx="0">
                  <c:v>Repo</c:v>
                </c:pt>
                <c:pt idx="1">
                  <c:v>SBSC</c:v>
                </c:pt>
                <c:pt idx="2">
                  <c:v>SLEB</c:v>
                </c:pt>
                <c:pt idx="3">
                  <c:v>MGLD</c:v>
                </c:pt>
              </c:strCache>
            </c:strRef>
          </c:cat>
          <c:val>
            <c:numRef>
              <c:f>'Images - EU'!$B$3:$B$6</c:f>
              <c:numCache>
                <c:formatCode>General</c:formatCode>
                <c:ptCount val="4"/>
                <c:pt idx="0">
                  <c:v>12132571.586258592</c:v>
                </c:pt>
                <c:pt idx="1">
                  <c:v>1009411.3262198362</c:v>
                </c:pt>
                <c:pt idx="2">
                  <c:v>374713.97795060102</c:v>
                </c:pt>
                <c:pt idx="3">
                  <c:v>891.21858181899995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D71F-4125-B2AA-656F58FA84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rPr lang="en-GB"/>
              <a:t>New Reported Transaction Numbers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EU'!$A$16:$A$19</c:f>
              <c:strCache>
                <c:ptCount val="4"/>
                <c:pt idx="0">
                  <c:v>Repo</c:v>
                </c:pt>
                <c:pt idx="1">
                  <c:v>SBSC</c:v>
                </c:pt>
                <c:pt idx="2">
                  <c:v>SLEB</c:v>
                </c:pt>
                <c:pt idx="3">
                  <c:v>MGLD</c:v>
                </c:pt>
              </c:strCache>
            </c:strRef>
          </c:cat>
          <c:val>
            <c:numRef>
              <c:f>'Images - EU'!$B$16:$B$19</c:f>
              <c:numCache>
                <c:formatCode>General</c:formatCode>
                <c:ptCount val="4"/>
                <c:pt idx="0">
                  <c:v>413066</c:v>
                </c:pt>
                <c:pt idx="1">
                  <c:v>44381</c:v>
                </c:pt>
                <c:pt idx="2">
                  <c:v>903633</c:v>
                </c:pt>
                <c:pt idx="3">
                  <c:v>2876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3507-4198-9E77-9CE0F66032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t>Execution Venue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EU'!$A$28:$A$31</c:f>
              <c:strCache>
                <c:ptCount val="4"/>
                <c:pt idx="0">
                  <c:v>EEA MIC</c:v>
                </c:pt>
                <c:pt idx="1">
                  <c:v>nEEA MIC</c:v>
                </c:pt>
                <c:pt idx="2">
                  <c:v>XOFF</c:v>
                </c:pt>
                <c:pt idx="3">
                  <c:v>XXXX</c:v>
                </c:pt>
              </c:strCache>
            </c:strRef>
          </c:cat>
          <c:val>
            <c:numRef>
              <c:f>'Images - EU'!$B$28:$B$31</c:f>
              <c:numCache>
                <c:formatCode>General</c:formatCode>
                <c:ptCount val="4"/>
                <c:pt idx="0">
                  <c:v>6771135.2226315606</c:v>
                </c:pt>
                <c:pt idx="1">
                  <c:v>1068079.4885108061</c:v>
                </c:pt>
                <c:pt idx="2">
                  <c:v>218550.15981272599</c:v>
                </c:pt>
                <c:pt idx="3">
                  <c:v>5084218.0415233346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0189-4084-9F52-B19C211BD1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t>Location of Counterparties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EU'!$A$41:$A$44</c:f>
              <c:strCache>
                <c:ptCount val="4"/>
                <c:pt idx="0">
                  <c:v>EEA-EEA</c:v>
                </c:pt>
                <c:pt idx="1">
                  <c:v>EEA-nEEA</c:v>
                </c:pt>
                <c:pt idx="2">
                  <c:v>nEEA-EEA</c:v>
                </c:pt>
                <c:pt idx="3">
                  <c:v>nEEA-nEEA</c:v>
                </c:pt>
              </c:strCache>
            </c:strRef>
          </c:cat>
          <c:val>
            <c:numRef>
              <c:f>'Images - EU'!$B$41:$B$44</c:f>
              <c:numCache>
                <c:formatCode>General</c:formatCode>
                <c:ptCount val="4"/>
                <c:pt idx="0">
                  <c:v>6184255.4969686177</c:v>
                </c:pt>
                <c:pt idx="1">
                  <c:v>6947390.4004805498</c:v>
                </c:pt>
                <c:pt idx="2">
                  <c:v>9631.1285016340007</c:v>
                </c:pt>
                <c:pt idx="3">
                  <c:v>705.88652762599997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F56B-4644-94B8-6D0394479C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95250</xdr:colOff>
      <xdr:row>2</xdr:row>
      <xdr:rowOff>47625</xdr:rowOff>
    </xdr:from>
    <xdr:to>
      <xdr:col>13</xdr:col>
      <xdr:colOff>323850</xdr:colOff>
      <xdr:row>12</xdr:row>
      <xdr:rowOff>47625</xdr:rowOff>
    </xdr:to>
    <xdr:graphicFrame macro="">
      <xdr:nvGraphicFramePr>
        <xdr:cNvPr id="2" name="New Reported Loan Values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95250</xdr:colOff>
      <xdr:row>15</xdr:row>
      <xdr:rowOff>47625</xdr:rowOff>
    </xdr:from>
    <xdr:to>
      <xdr:col>13</xdr:col>
      <xdr:colOff>323850</xdr:colOff>
      <xdr:row>25</xdr:row>
      <xdr:rowOff>47625</xdr:rowOff>
    </xdr:to>
    <xdr:graphicFrame macro="">
      <xdr:nvGraphicFramePr>
        <xdr:cNvPr id="3" name="New Reported Transaction Numbers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95250</xdr:colOff>
      <xdr:row>27</xdr:row>
      <xdr:rowOff>47625</xdr:rowOff>
    </xdr:from>
    <xdr:to>
      <xdr:col>13</xdr:col>
      <xdr:colOff>323850</xdr:colOff>
      <xdr:row>37</xdr:row>
      <xdr:rowOff>47625</xdr:rowOff>
    </xdr:to>
    <xdr:graphicFrame macro="">
      <xdr:nvGraphicFramePr>
        <xdr:cNvPr id="4" name="Execution Venue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95250</xdr:colOff>
      <xdr:row>40</xdr:row>
      <xdr:rowOff>47625</xdr:rowOff>
    </xdr:from>
    <xdr:to>
      <xdr:col>13</xdr:col>
      <xdr:colOff>323850</xdr:colOff>
      <xdr:row>50</xdr:row>
      <xdr:rowOff>47625</xdr:rowOff>
    </xdr:to>
    <xdr:graphicFrame macro="">
      <xdr:nvGraphicFramePr>
        <xdr:cNvPr id="5" name="Location of Counterparties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9"/>
  <sheetViews>
    <sheetView tabSelected="1" workbookViewId="0">
      <selection activeCell="F1" sqref="F1:K1"/>
    </sheetView>
  </sheetViews>
  <sheetFormatPr defaultRowHeight="14.4" x14ac:dyDescent="0.3"/>
  <cols>
    <col min="2" max="2" width="9.109375" customWidth="1"/>
    <col min="3" max="5" width="2" customWidth="1"/>
    <col min="6" max="6" width="53.44140625" customWidth="1"/>
    <col min="7" max="7" width="19.44140625" style="2" customWidth="1"/>
    <col min="8" max="8" width="11.44140625" style="4" customWidth="1"/>
    <col min="9" max="9" width="23.21875" customWidth="1"/>
    <col min="10" max="10" width="11.44140625" style="4" customWidth="1"/>
    <col min="11" max="11" width="32" style="2" customWidth="1"/>
  </cols>
  <sheetData>
    <row r="1" spans="1:11" ht="79.95" customHeight="1" x14ac:dyDescent="0.3">
      <c r="A1" s="6"/>
      <c r="B1" s="6"/>
      <c r="C1" s="6"/>
      <c r="D1" s="6"/>
      <c r="E1" s="6"/>
      <c r="F1" s="16" t="s">
        <v>0</v>
      </c>
      <c r="G1" s="8"/>
      <c r="H1" s="9"/>
      <c r="I1" s="6"/>
      <c r="J1" s="9"/>
      <c r="K1" s="8"/>
    </row>
    <row r="2" spans="1:11" x14ac:dyDescent="0.3">
      <c r="G2" s="3" t="s">
        <v>1</v>
      </c>
      <c r="H2" s="5" t="s">
        <v>2</v>
      </c>
      <c r="I2" s="1" t="s">
        <v>3</v>
      </c>
      <c r="J2" s="5" t="s">
        <v>2</v>
      </c>
      <c r="K2" s="3" t="s">
        <v>4</v>
      </c>
    </row>
    <row r="3" spans="1:11" x14ac:dyDescent="0.3">
      <c r="B3" s="10" t="s">
        <v>5</v>
      </c>
      <c r="C3" s="10"/>
      <c r="D3" s="10"/>
      <c r="E3" s="10"/>
      <c r="F3" s="10"/>
      <c r="G3" s="11"/>
      <c r="H3" s="12"/>
      <c r="I3" s="10"/>
      <c r="J3" s="12"/>
      <c r="K3" s="11"/>
    </row>
    <row r="4" spans="1:11" x14ac:dyDescent="0.3">
      <c r="B4" s="1"/>
      <c r="C4" s="1"/>
      <c r="D4" s="13" t="s">
        <v>6</v>
      </c>
      <c r="E4" s="13"/>
      <c r="F4" s="13"/>
      <c r="G4" s="3">
        <v>13517588.109010847</v>
      </c>
      <c r="H4" s="5"/>
      <c r="I4" s="1">
        <v>1363956</v>
      </c>
      <c r="J4" s="5"/>
      <c r="K4" s="3">
        <v>1465693.409268239</v>
      </c>
    </row>
    <row r="5" spans="1:11" x14ac:dyDescent="0.3">
      <c r="E5" s="6" t="s">
        <v>7</v>
      </c>
      <c r="F5" s="6"/>
      <c r="G5" s="2">
        <v>13141982.912478428</v>
      </c>
      <c r="H5" s="4">
        <f>G5/G4</f>
        <v>0.97221359361571025</v>
      </c>
      <c r="I5">
        <v>457447</v>
      </c>
      <c r="J5" s="4">
        <f>I5/I4</f>
        <v>0.33538251967072252</v>
      </c>
      <c r="K5" s="2">
        <v>1380430.6607753411</v>
      </c>
    </row>
    <row r="6" spans="1:11" x14ac:dyDescent="0.3">
      <c r="F6" t="s">
        <v>8</v>
      </c>
    </row>
    <row r="7" spans="1:11" x14ac:dyDescent="0.3">
      <c r="F7" t="s">
        <v>9</v>
      </c>
      <c r="G7" s="2">
        <v>12132571.586258592</v>
      </c>
      <c r="H7" s="4">
        <f>G7/G5</f>
        <v>0.9231918552213767</v>
      </c>
      <c r="I7">
        <v>413066</v>
      </c>
      <c r="J7" s="4">
        <f>I7/I5</f>
        <v>0.90298111038000028</v>
      </c>
      <c r="K7" s="2">
        <v>1282714.8318652071</v>
      </c>
    </row>
    <row r="8" spans="1:11" x14ac:dyDescent="0.3">
      <c r="F8" t="s">
        <v>10</v>
      </c>
      <c r="G8" s="2">
        <f>G5-G7</f>
        <v>1009411.3262198362</v>
      </c>
      <c r="H8" s="4">
        <f>1-H7</f>
        <v>7.68081447786233E-2</v>
      </c>
      <c r="I8">
        <f>I5-I7</f>
        <v>44381</v>
      </c>
      <c r="J8" s="4">
        <f>1-J7</f>
        <v>9.7018889619999715E-2</v>
      </c>
      <c r="K8" s="2">
        <f>K5-K7</f>
        <v>97715.828910134034</v>
      </c>
    </row>
    <row r="9" spans="1:11" x14ac:dyDescent="0.3">
      <c r="E9" s="6" t="s">
        <v>11</v>
      </c>
      <c r="F9" s="6"/>
      <c r="G9" s="2">
        <v>374713.97795060102</v>
      </c>
      <c r="H9" s="4">
        <f>1-H5-H10</f>
        <v>2.7720476088542324E-2</v>
      </c>
      <c r="I9">
        <v>903633</v>
      </c>
      <c r="J9" s="4">
        <f>1-J5-J10</f>
        <v>0.66250890791198547</v>
      </c>
      <c r="K9" s="2">
        <v>84515.213723820998</v>
      </c>
    </row>
    <row r="10" spans="1:11" x14ac:dyDescent="0.3">
      <c r="E10" s="6" t="s">
        <v>12</v>
      </c>
      <c r="F10" s="6"/>
      <c r="G10" s="2">
        <v>891.21858181899995</v>
      </c>
      <c r="H10" s="4">
        <f>G10/G4</f>
        <v>6.5930295747427904E-5</v>
      </c>
      <c r="I10">
        <v>2876</v>
      </c>
      <c r="J10" s="4">
        <f>I10/I4</f>
        <v>2.1085724172920533E-3</v>
      </c>
      <c r="K10" s="2">
        <v>747.53476907699996</v>
      </c>
    </row>
    <row r="12" spans="1:11" x14ac:dyDescent="0.3">
      <c r="B12" s="10" t="s">
        <v>13</v>
      </c>
      <c r="C12" s="10"/>
      <c r="D12" s="10"/>
      <c r="E12" s="10"/>
      <c r="F12" s="10"/>
      <c r="G12" s="11"/>
      <c r="H12" s="12"/>
      <c r="I12" s="10"/>
      <c r="J12" s="12"/>
      <c r="K12" s="11"/>
    </row>
    <row r="13" spans="1:11" x14ac:dyDescent="0.3">
      <c r="B13" s="1"/>
      <c r="C13" s="1"/>
      <c r="D13" s="13" t="s">
        <v>14</v>
      </c>
      <c r="E13" s="13"/>
      <c r="F13" s="13"/>
      <c r="G13" s="3">
        <f>G14+G15</f>
        <v>7517393.8627321329</v>
      </c>
      <c r="H13" s="5">
        <f>G13/G5</f>
        <v>0.57201366892619387</v>
      </c>
      <c r="I13" s="1">
        <f>I14+I15</f>
        <v>285862</v>
      </c>
      <c r="J13" s="5">
        <f>I13/I5</f>
        <v>0.62490736631784671</v>
      </c>
      <c r="K13" s="3">
        <f>K14+K15</f>
        <v>383202.90852639702</v>
      </c>
    </row>
    <row r="14" spans="1:11" x14ac:dyDescent="0.3">
      <c r="E14" s="6" t="s">
        <v>15</v>
      </c>
      <c r="F14" s="6"/>
      <c r="G14" s="2">
        <v>6899305.1438231906</v>
      </c>
      <c r="H14" s="4">
        <f>G14/G7</f>
        <v>0.5686597515433065</v>
      </c>
      <c r="I14">
        <v>258186</v>
      </c>
      <c r="J14" s="4">
        <f>I14/I7</f>
        <v>0.62504781318239699</v>
      </c>
      <c r="K14" s="2">
        <v>379759.838915225</v>
      </c>
    </row>
    <row r="15" spans="1:11" x14ac:dyDescent="0.3">
      <c r="E15" s="6" t="s">
        <v>16</v>
      </c>
      <c r="F15" s="6"/>
      <c r="G15" s="2">
        <v>618088.71890894196</v>
      </c>
      <c r="H15" s="4">
        <f>G15/G8</f>
        <v>0.61232591992367891</v>
      </c>
      <c r="I15">
        <v>27676</v>
      </c>
      <c r="J15" s="4">
        <f>I15/I8</f>
        <v>0.62360018927018324</v>
      </c>
      <c r="K15" s="2">
        <v>3443.0696111719999</v>
      </c>
    </row>
    <row r="16" spans="1:11" x14ac:dyDescent="0.3">
      <c r="E16" s="6" t="s">
        <v>17</v>
      </c>
      <c r="F16" s="6"/>
      <c r="G16" s="8"/>
      <c r="H16" s="9"/>
      <c r="I16" s="6"/>
      <c r="J16" s="9"/>
      <c r="K16" s="8"/>
    </row>
    <row r="17" spans="2:11" x14ac:dyDescent="0.3">
      <c r="B17" s="1"/>
      <c r="C17" s="1"/>
      <c r="D17" s="13" t="s">
        <v>18</v>
      </c>
      <c r="E17" s="13"/>
      <c r="F17" s="13"/>
      <c r="G17" s="14"/>
      <c r="H17" s="15"/>
      <c r="I17" s="13"/>
      <c r="J17" s="15"/>
      <c r="K17" s="14"/>
    </row>
    <row r="18" spans="2:11" x14ac:dyDescent="0.3">
      <c r="E18" s="6" t="s">
        <v>19</v>
      </c>
      <c r="F18" s="6"/>
      <c r="G18" s="2">
        <v>6771135.2226315606</v>
      </c>
      <c r="H18" s="4">
        <f>G18/G5</f>
        <v>0.51522934306985801</v>
      </c>
      <c r="I18">
        <v>265731</v>
      </c>
      <c r="J18" s="4">
        <f>I18/I5</f>
        <v>0.58090008241391899</v>
      </c>
      <c r="K18" s="2">
        <v>284421.88581689697</v>
      </c>
    </row>
    <row r="19" spans="2:11" x14ac:dyDescent="0.3">
      <c r="E19" s="6" t="s">
        <v>20</v>
      </c>
      <c r="F19" s="6"/>
      <c r="G19" s="2">
        <v>1068079.4885108061</v>
      </c>
      <c r="H19" s="4">
        <f>G19/G5</f>
        <v>8.127232363821256E-2</v>
      </c>
      <c r="I19">
        <v>24023</v>
      </c>
      <c r="J19" s="4">
        <f>I19/I5</f>
        <v>5.2515373365657661E-2</v>
      </c>
      <c r="K19" s="2">
        <v>110869.541974785</v>
      </c>
    </row>
    <row r="20" spans="2:11" x14ac:dyDescent="0.3">
      <c r="E20" s="6" t="s">
        <v>21</v>
      </c>
      <c r="F20" s="6"/>
      <c r="G20" s="2">
        <v>5302768.2013360607</v>
      </c>
      <c r="H20" s="4">
        <f>1-H18-H19</f>
        <v>0.40349833329192941</v>
      </c>
      <c r="I20">
        <v>167693</v>
      </c>
      <c r="J20" s="4">
        <f>1-J18-J19</f>
        <v>0.36658454422042336</v>
      </c>
      <c r="K20" s="2">
        <v>985139.23298365902</v>
      </c>
    </row>
    <row r="21" spans="2:11" x14ac:dyDescent="0.3">
      <c r="F21" t="s">
        <v>22</v>
      </c>
    </row>
    <row r="22" spans="2:11" x14ac:dyDescent="0.3">
      <c r="F22" t="s">
        <v>23</v>
      </c>
      <c r="G22" s="2">
        <v>218550.15981272599</v>
      </c>
      <c r="H22" s="4">
        <f>G22/G20</f>
        <v>4.1214352865294228E-2</v>
      </c>
      <c r="I22">
        <v>14371</v>
      </c>
      <c r="J22" s="4">
        <f>I22/I20</f>
        <v>8.5698270053013545E-2</v>
      </c>
      <c r="K22" s="2">
        <v>38675.419792047003</v>
      </c>
    </row>
    <row r="23" spans="2:11" x14ac:dyDescent="0.3">
      <c r="F23" t="s">
        <v>24</v>
      </c>
      <c r="G23" s="2">
        <f>G20-G22</f>
        <v>5084218.0415233346</v>
      </c>
      <c r="H23" s="4">
        <f>1-H22</f>
        <v>0.95878564713470582</v>
      </c>
      <c r="I23">
        <f>I20-I22</f>
        <v>153322</v>
      </c>
      <c r="J23" s="4">
        <f>1-J22</f>
        <v>0.91430172994698644</v>
      </c>
    </row>
    <row r="25" spans="2:11" x14ac:dyDescent="0.3">
      <c r="B25" s="1"/>
      <c r="C25" s="1"/>
      <c r="D25" s="13" t="s">
        <v>25</v>
      </c>
      <c r="E25" s="13"/>
      <c r="F25" s="13"/>
      <c r="G25" s="14"/>
      <c r="H25" s="15"/>
      <c r="I25" s="13"/>
      <c r="J25" s="15"/>
      <c r="K25" s="14"/>
    </row>
    <row r="26" spans="2:11" x14ac:dyDescent="0.3">
      <c r="E26" s="6" t="s">
        <v>26</v>
      </c>
      <c r="F26" s="6"/>
      <c r="G26" s="2">
        <v>6184255.4969686177</v>
      </c>
      <c r="H26" s="4">
        <f>G26/G5</f>
        <v>0.47057248043570449</v>
      </c>
      <c r="I26">
        <v>231859</v>
      </c>
      <c r="J26" s="4">
        <f>I26/I5</f>
        <v>0.50685434596794821</v>
      </c>
      <c r="K26" s="2">
        <v>465184.05689506303</v>
      </c>
    </row>
    <row r="27" spans="2:11" x14ac:dyDescent="0.3">
      <c r="E27" s="6" t="s">
        <v>27</v>
      </c>
      <c r="F27" s="6"/>
      <c r="G27" s="2">
        <v>6947390.4004805498</v>
      </c>
      <c r="H27" s="4">
        <f>G27/G5</f>
        <v>0.52864095523088384</v>
      </c>
      <c r="I27">
        <v>225243</v>
      </c>
      <c r="J27" s="4">
        <f>I27/I5</f>
        <v>0.4923914683012458</v>
      </c>
      <c r="K27" s="2">
        <v>914701.61476132798</v>
      </c>
    </row>
    <row r="28" spans="2:11" x14ac:dyDescent="0.3">
      <c r="E28" s="6" t="s">
        <v>28</v>
      </c>
      <c r="F28" s="6"/>
      <c r="G28" s="2">
        <v>9631.1285016340007</v>
      </c>
      <c r="H28" s="4">
        <f>G28/G5</f>
        <v>7.3285200306333982E-4</v>
      </c>
      <c r="I28">
        <v>308</v>
      </c>
      <c r="J28" s="4">
        <f>I28/I5</f>
        <v>6.733020437340282E-4</v>
      </c>
      <c r="K28" s="2">
        <v>544.98911895000003</v>
      </c>
    </row>
    <row r="29" spans="2:11" x14ac:dyDescent="0.3">
      <c r="E29" s="6" t="s">
        <v>29</v>
      </c>
      <c r="F29" s="6"/>
      <c r="G29" s="2">
        <v>705.88652762599997</v>
      </c>
      <c r="H29" s="4">
        <f>G29/G5</f>
        <v>5.3712330348242539E-5</v>
      </c>
      <c r="I29">
        <v>37</v>
      </c>
      <c r="J29" s="4">
        <f>I29/I5</f>
        <v>8.0883687071944943E-5</v>
      </c>
      <c r="K29" s="2">
        <v>0</v>
      </c>
    </row>
  </sheetData>
  <mergeCells count="21">
    <mergeCell ref="E29:F29"/>
    <mergeCell ref="E20:F20"/>
    <mergeCell ref="D25:K25"/>
    <mergeCell ref="E26:F26"/>
    <mergeCell ref="E27:F27"/>
    <mergeCell ref="E28:F28"/>
    <mergeCell ref="E15:F15"/>
    <mergeCell ref="E16:K16"/>
    <mergeCell ref="D17:K17"/>
    <mergeCell ref="E18:F18"/>
    <mergeCell ref="E19:F19"/>
    <mergeCell ref="E9:F9"/>
    <mergeCell ref="E10:F10"/>
    <mergeCell ref="B12:K12"/>
    <mergeCell ref="D13:F13"/>
    <mergeCell ref="E14:F14"/>
    <mergeCell ref="A1:E1"/>
    <mergeCell ref="F1:K1"/>
    <mergeCell ref="B3:K3"/>
    <mergeCell ref="D4:F4"/>
    <mergeCell ref="E5:F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9"/>
  <sheetViews>
    <sheetView workbookViewId="0">
      <selection sqref="A1:E1"/>
    </sheetView>
  </sheetViews>
  <sheetFormatPr defaultRowHeight="14.4" x14ac:dyDescent="0.3"/>
  <cols>
    <col min="2" max="2" width="9.109375" customWidth="1"/>
    <col min="3" max="5" width="2" customWidth="1"/>
    <col min="6" max="6" width="53.44140625" customWidth="1"/>
    <col min="7" max="7" width="19.44140625" style="2" customWidth="1"/>
    <col min="8" max="8" width="11.44140625" style="4" customWidth="1"/>
    <col min="9" max="9" width="23.21875" customWidth="1"/>
    <col min="10" max="10" width="11.44140625" style="4" customWidth="1"/>
    <col min="11" max="11" width="32" style="2" customWidth="1"/>
  </cols>
  <sheetData>
    <row r="1" spans="1:11" ht="79.95" customHeight="1" x14ac:dyDescent="0.3">
      <c r="A1" s="6"/>
      <c r="B1" s="6"/>
      <c r="C1" s="6"/>
      <c r="D1" s="6"/>
      <c r="E1" s="6"/>
      <c r="F1" s="7" t="s">
        <v>0</v>
      </c>
      <c r="G1" s="8"/>
      <c r="H1" s="9"/>
      <c r="I1" s="6"/>
      <c r="J1" s="9"/>
      <c r="K1" s="8"/>
    </row>
    <row r="2" spans="1:11" x14ac:dyDescent="0.3">
      <c r="G2" s="3" t="s">
        <v>1</v>
      </c>
      <c r="H2" s="5" t="s">
        <v>2</v>
      </c>
      <c r="I2" s="1" t="s">
        <v>3</v>
      </c>
      <c r="J2" s="5" t="s">
        <v>2</v>
      </c>
      <c r="K2" s="3" t="s">
        <v>4</v>
      </c>
    </row>
    <row r="3" spans="1:11" x14ac:dyDescent="0.3">
      <c r="B3" s="10" t="s">
        <v>5</v>
      </c>
      <c r="C3" s="10"/>
      <c r="D3" s="10"/>
      <c r="E3" s="10"/>
      <c r="F3" s="10"/>
      <c r="G3" s="11"/>
      <c r="H3" s="12"/>
      <c r="I3" s="10"/>
      <c r="J3" s="12"/>
      <c r="K3" s="11"/>
    </row>
    <row r="4" spans="1:11" x14ac:dyDescent="0.3">
      <c r="B4" s="1"/>
      <c r="C4" s="1"/>
      <c r="D4" s="13" t="s">
        <v>6</v>
      </c>
      <c r="E4" s="13"/>
      <c r="F4" s="13"/>
      <c r="G4" s="3">
        <v>13871350.7304081</v>
      </c>
      <c r="H4" s="5"/>
      <c r="I4" s="1">
        <v>2409371</v>
      </c>
      <c r="J4" s="5"/>
      <c r="K4" s="3">
        <v>140454149.09808227</v>
      </c>
    </row>
    <row r="5" spans="1:11" x14ac:dyDescent="0.3">
      <c r="E5" s="6" t="s">
        <v>7</v>
      </c>
      <c r="F5" s="6"/>
      <c r="G5" s="2">
        <v>11864956.70933472</v>
      </c>
      <c r="H5" s="4">
        <f>G5/G4</f>
        <v>0.85535698288739381</v>
      </c>
      <c r="I5">
        <v>447420</v>
      </c>
      <c r="J5" s="4">
        <f>I5/I4</f>
        <v>0.18569991919052731</v>
      </c>
      <c r="K5" s="2">
        <v>4380022.6860829163</v>
      </c>
    </row>
    <row r="6" spans="1:11" x14ac:dyDescent="0.3">
      <c r="F6" t="s">
        <v>8</v>
      </c>
    </row>
    <row r="7" spans="1:11" x14ac:dyDescent="0.3">
      <c r="F7" t="s">
        <v>9</v>
      </c>
      <c r="G7" s="2">
        <v>10822827.979505096</v>
      </c>
      <c r="H7" s="4">
        <f>G7/G5</f>
        <v>0.91216750677145475</v>
      </c>
      <c r="I7">
        <v>409299</v>
      </c>
      <c r="J7" s="4">
        <f>I7/I5</f>
        <v>0.91479817621027226</v>
      </c>
      <c r="K7" s="2">
        <v>4154579.086116632</v>
      </c>
    </row>
    <row r="8" spans="1:11" x14ac:dyDescent="0.3">
      <c r="F8" t="s">
        <v>10</v>
      </c>
      <c r="G8" s="2">
        <f>G5-G7</f>
        <v>1042128.7298296243</v>
      </c>
      <c r="H8" s="4">
        <f>1-H7</f>
        <v>8.783249322854525E-2</v>
      </c>
      <c r="I8">
        <f>I5-I7</f>
        <v>38121</v>
      </c>
      <c r="J8" s="4">
        <f>1-J7</f>
        <v>8.5201823789727738E-2</v>
      </c>
      <c r="K8" s="2">
        <f>K5-K7</f>
        <v>225443.59996628435</v>
      </c>
    </row>
    <row r="9" spans="1:11" x14ac:dyDescent="0.3">
      <c r="E9" s="6" t="s">
        <v>11</v>
      </c>
      <c r="F9" s="6"/>
      <c r="G9" s="2">
        <v>1759837.2785934119</v>
      </c>
      <c r="H9" s="4">
        <f>1-H5-H10</f>
        <v>0.12686848691206282</v>
      </c>
      <c r="I9">
        <v>1465330</v>
      </c>
      <c r="J9" s="4">
        <f>1-J5-J10</f>
        <v>0.60817947920847393</v>
      </c>
      <c r="K9" s="2">
        <v>135498233.58704266</v>
      </c>
    </row>
    <row r="10" spans="1:11" x14ac:dyDescent="0.3">
      <c r="E10" s="6" t="s">
        <v>12</v>
      </c>
      <c r="F10" s="6"/>
      <c r="G10" s="2">
        <v>246556.742479968</v>
      </c>
      <c r="H10" s="4">
        <f>G10/G4</f>
        <v>1.7774530200543363E-2</v>
      </c>
      <c r="I10">
        <v>496621</v>
      </c>
      <c r="J10" s="4">
        <f>I10/I4</f>
        <v>0.20612060160099877</v>
      </c>
      <c r="K10" s="2">
        <v>575892.82495671802</v>
      </c>
    </row>
    <row r="12" spans="1:11" x14ac:dyDescent="0.3">
      <c r="B12" s="10" t="s">
        <v>13</v>
      </c>
      <c r="C12" s="10"/>
      <c r="D12" s="10"/>
      <c r="E12" s="10"/>
      <c r="F12" s="10"/>
      <c r="G12" s="11"/>
      <c r="H12" s="12"/>
      <c r="I12" s="10"/>
      <c r="J12" s="12"/>
      <c r="K12" s="11"/>
    </row>
    <row r="13" spans="1:11" x14ac:dyDescent="0.3">
      <c r="B13" s="1"/>
      <c r="C13" s="1"/>
      <c r="D13" s="13" t="s">
        <v>14</v>
      </c>
      <c r="E13" s="13"/>
      <c r="F13" s="13"/>
      <c r="G13" s="3">
        <f>G14+G15</f>
        <v>5803467.778731877</v>
      </c>
      <c r="H13" s="5">
        <f>G13/G5</f>
        <v>0.48912675544496642</v>
      </c>
      <c r="I13" s="1">
        <f>I14+I15</f>
        <v>173962</v>
      </c>
      <c r="J13" s="5">
        <f>I13/I5</f>
        <v>0.38881140762594429</v>
      </c>
      <c r="K13" s="3">
        <f>K14+K15</f>
        <v>1344072.9765611589</v>
      </c>
    </row>
    <row r="14" spans="1:11" x14ac:dyDescent="0.3">
      <c r="E14" s="6" t="s">
        <v>15</v>
      </c>
      <c r="F14" s="6"/>
      <c r="G14" s="2">
        <v>5407434.2349820286</v>
      </c>
      <c r="H14" s="4">
        <f>G14/G7</f>
        <v>0.49963228143530919</v>
      </c>
      <c r="I14">
        <v>158234</v>
      </c>
      <c r="J14" s="4">
        <f>I14/I7</f>
        <v>0.38659757292346181</v>
      </c>
      <c r="K14" s="2">
        <v>1284303.1102715549</v>
      </c>
    </row>
    <row r="15" spans="1:11" x14ac:dyDescent="0.3">
      <c r="E15" s="6" t="s">
        <v>16</v>
      </c>
      <c r="F15" s="6"/>
      <c r="G15" s="2">
        <v>396033.54374984797</v>
      </c>
      <c r="H15" s="4">
        <f>G15/G8</f>
        <v>0.3800236308758082</v>
      </c>
      <c r="I15">
        <v>15728</v>
      </c>
      <c r="J15" s="4">
        <f>I15/I8</f>
        <v>0.41258099210408961</v>
      </c>
      <c r="K15" s="2">
        <v>59769.866289603997</v>
      </c>
    </row>
    <row r="16" spans="1:11" x14ac:dyDescent="0.3">
      <c r="E16" s="6" t="s">
        <v>17</v>
      </c>
      <c r="F16" s="6"/>
      <c r="G16" s="8"/>
      <c r="H16" s="9"/>
      <c r="I16" s="6"/>
      <c r="J16" s="9"/>
      <c r="K16" s="8"/>
    </row>
    <row r="17" spans="2:11" x14ac:dyDescent="0.3">
      <c r="B17" s="1"/>
      <c r="C17" s="1"/>
      <c r="D17" s="13" t="s">
        <v>18</v>
      </c>
      <c r="E17" s="13"/>
      <c r="F17" s="13"/>
      <c r="G17" s="14"/>
      <c r="H17" s="15"/>
      <c r="I17" s="13"/>
      <c r="J17" s="15"/>
      <c r="K17" s="14"/>
    </row>
    <row r="18" spans="2:11" x14ac:dyDescent="0.3">
      <c r="E18" s="6" t="s">
        <v>19</v>
      </c>
      <c r="F18" s="6"/>
      <c r="G18" s="2">
        <v>5039864.53562997</v>
      </c>
      <c r="H18" s="4">
        <f>G18/G5</f>
        <v>0.42476889373434218</v>
      </c>
      <c r="I18">
        <v>171883</v>
      </c>
      <c r="J18" s="4">
        <f>I18/I5</f>
        <v>0.38416476688570023</v>
      </c>
      <c r="K18" s="2">
        <v>1199409.981440075</v>
      </c>
    </row>
    <row r="19" spans="2:11" x14ac:dyDescent="0.3">
      <c r="E19" s="6" t="s">
        <v>20</v>
      </c>
      <c r="F19" s="6"/>
      <c r="G19" s="2">
        <v>858574.04347857402</v>
      </c>
      <c r="H19" s="4">
        <f>G19/G5</f>
        <v>7.236217244712688E-2</v>
      </c>
      <c r="I19">
        <v>26005</v>
      </c>
      <c r="J19" s="4">
        <f>I19/I5</f>
        <v>5.8122122390594964E-2</v>
      </c>
      <c r="K19" s="2">
        <v>311972.08458639</v>
      </c>
    </row>
    <row r="20" spans="2:11" x14ac:dyDescent="0.3">
      <c r="E20" s="6" t="s">
        <v>21</v>
      </c>
      <c r="F20" s="6"/>
      <c r="G20" s="2">
        <v>5966518.1302261762</v>
      </c>
      <c r="H20" s="4">
        <f>1-H18-H19</f>
        <v>0.50286893381853104</v>
      </c>
      <c r="I20">
        <v>249499</v>
      </c>
      <c r="J20" s="4">
        <f>1-J18-J19</f>
        <v>0.55771311072370477</v>
      </c>
      <c r="K20" s="2">
        <v>2860043.9104213109</v>
      </c>
    </row>
    <row r="21" spans="2:11" x14ac:dyDescent="0.3">
      <c r="F21" t="s">
        <v>22</v>
      </c>
    </row>
    <row r="22" spans="2:11" x14ac:dyDescent="0.3">
      <c r="F22" t="s">
        <v>23</v>
      </c>
      <c r="G22" s="2">
        <v>297824.48245120898</v>
      </c>
      <c r="H22" s="4">
        <f>G22/G20</f>
        <v>4.9915960355913502E-2</v>
      </c>
      <c r="I22">
        <v>19671</v>
      </c>
      <c r="J22" s="4">
        <f>I22/I20</f>
        <v>7.8841999366730933E-2</v>
      </c>
      <c r="K22" s="2">
        <v>510553.23392760498</v>
      </c>
    </row>
    <row r="23" spans="2:11" x14ac:dyDescent="0.3">
      <c r="F23" t="s">
        <v>24</v>
      </c>
      <c r="G23" s="2">
        <f>G20-G22</f>
        <v>5668693.6477749674</v>
      </c>
      <c r="H23" s="4">
        <f>1-H22</f>
        <v>0.9500840396440865</v>
      </c>
      <c r="I23">
        <f>I20-I22</f>
        <v>229828</v>
      </c>
      <c r="J23" s="4">
        <f>1-J22</f>
        <v>0.92115800063326903</v>
      </c>
    </row>
    <row r="25" spans="2:11" x14ac:dyDescent="0.3">
      <c r="B25" s="1"/>
      <c r="C25" s="1"/>
      <c r="D25" s="13" t="s">
        <v>25</v>
      </c>
      <c r="E25" s="13"/>
      <c r="F25" s="13"/>
      <c r="G25" s="14"/>
      <c r="H25" s="15"/>
      <c r="I25" s="13"/>
      <c r="J25" s="15"/>
      <c r="K25" s="14"/>
    </row>
    <row r="26" spans="2:11" x14ac:dyDescent="0.3">
      <c r="E26" s="6" t="s">
        <v>26</v>
      </c>
      <c r="F26" s="6"/>
      <c r="G26" s="2">
        <v>6279097.1904340573</v>
      </c>
      <c r="H26" s="4">
        <f>G26/G5</f>
        <v>0.52921366206873688</v>
      </c>
      <c r="I26">
        <v>217727</v>
      </c>
      <c r="J26" s="4">
        <f>I26/I5</f>
        <v>0.48662777703276561</v>
      </c>
      <c r="K26" s="2">
        <v>2776727.504209049</v>
      </c>
    </row>
    <row r="27" spans="2:11" x14ac:dyDescent="0.3">
      <c r="E27" s="6" t="s">
        <v>27</v>
      </c>
      <c r="F27" s="6"/>
      <c r="G27" s="2">
        <v>5551541.6259124884</v>
      </c>
      <c r="H27" s="4">
        <f>G27/G5</f>
        <v>0.46789396387302695</v>
      </c>
      <c r="I27">
        <v>228661</v>
      </c>
      <c r="J27" s="4">
        <f>I27/I5</f>
        <v>0.51106566537034559</v>
      </c>
      <c r="K27" s="2">
        <v>1596719.183123329</v>
      </c>
    </row>
    <row r="28" spans="2:11" x14ac:dyDescent="0.3">
      <c r="E28" s="6" t="s">
        <v>28</v>
      </c>
      <c r="F28" s="6"/>
      <c r="G28" s="2">
        <v>30125.305443976002</v>
      </c>
      <c r="H28" s="4">
        <f>G28/G5</f>
        <v>2.5390152009804644E-3</v>
      </c>
      <c r="I28">
        <v>818</v>
      </c>
      <c r="J28" s="4">
        <f>I28/I5</f>
        <v>1.8282598006347504E-3</v>
      </c>
      <c r="K28" s="2">
        <v>3819.9548697219998</v>
      </c>
    </row>
    <row r="29" spans="2:11" x14ac:dyDescent="0.3">
      <c r="E29" s="6" t="s">
        <v>29</v>
      </c>
      <c r="F29" s="6"/>
      <c r="G29" s="2">
        <v>4192.5875441990001</v>
      </c>
      <c r="H29" s="4">
        <f>G29/G5</f>
        <v>3.533588572557112E-4</v>
      </c>
      <c r="I29">
        <v>209</v>
      </c>
      <c r="J29" s="4">
        <f>I29/I5</f>
        <v>4.6712261409860979E-4</v>
      </c>
      <c r="K29" s="2">
        <v>2756.0438808160002</v>
      </c>
    </row>
  </sheetData>
  <mergeCells count="21">
    <mergeCell ref="E29:F29"/>
    <mergeCell ref="E20:F20"/>
    <mergeCell ref="D25:K25"/>
    <mergeCell ref="E26:F26"/>
    <mergeCell ref="E27:F27"/>
    <mergeCell ref="E28:F28"/>
    <mergeCell ref="E15:F15"/>
    <mergeCell ref="E16:K16"/>
    <mergeCell ref="D17:K17"/>
    <mergeCell ref="E18:F18"/>
    <mergeCell ref="E19:F19"/>
    <mergeCell ref="E9:F9"/>
    <mergeCell ref="E10:F10"/>
    <mergeCell ref="B12:K12"/>
    <mergeCell ref="D13:F13"/>
    <mergeCell ref="E14:F14"/>
    <mergeCell ref="A1:E1"/>
    <mergeCell ref="F1:K1"/>
    <mergeCell ref="B3:K3"/>
    <mergeCell ref="D4:F4"/>
    <mergeCell ref="E5:F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4"/>
  <sheetViews>
    <sheetView workbookViewId="0">
      <selection activeCell="Q4" sqref="Q4"/>
    </sheetView>
  </sheetViews>
  <sheetFormatPr defaultRowHeight="30" customHeight="1" x14ac:dyDescent="0.3"/>
  <cols>
    <col min="5" max="5" width="54.77734375" customWidth="1"/>
  </cols>
  <sheetData>
    <row r="1" spans="1:5" ht="54.6" customHeight="1" x14ac:dyDescent="0.3">
      <c r="E1" s="17" t="s">
        <v>45</v>
      </c>
    </row>
    <row r="2" spans="1:5" x14ac:dyDescent="0.3">
      <c r="A2" t="s">
        <v>30</v>
      </c>
    </row>
    <row r="3" spans="1:5" x14ac:dyDescent="0.3">
      <c r="A3" t="s">
        <v>31</v>
      </c>
      <c r="B3">
        <f>'NEWT - EU'!$G$7</f>
        <v>12132571.586258592</v>
      </c>
    </row>
    <row r="4" spans="1:5" x14ac:dyDescent="0.3">
      <c r="A4" t="s">
        <v>32</v>
      </c>
      <c r="B4">
        <f>'NEWT - EU'!$G$8</f>
        <v>1009411.3262198362</v>
      </c>
    </row>
    <row r="5" spans="1:5" x14ac:dyDescent="0.3">
      <c r="A5" t="s">
        <v>33</v>
      </c>
      <c r="B5">
        <f>'NEWT - EU'!$G$9</f>
        <v>374713.97795060102</v>
      </c>
    </row>
    <row r="6" spans="1:5" x14ac:dyDescent="0.3">
      <c r="A6" t="s">
        <v>34</v>
      </c>
      <c r="B6">
        <f>'NEWT - EU'!$G$10</f>
        <v>891.21858181899995</v>
      </c>
    </row>
    <row r="15" spans="1:5" x14ac:dyDescent="0.3">
      <c r="A15" t="s">
        <v>35</v>
      </c>
    </row>
    <row r="16" spans="1:5" x14ac:dyDescent="0.3">
      <c r="A16" t="s">
        <v>31</v>
      </c>
      <c r="B16">
        <f>'NEWT - EU'!$I$7</f>
        <v>413066</v>
      </c>
    </row>
    <row r="17" spans="1:2" x14ac:dyDescent="0.3">
      <c r="A17" t="s">
        <v>32</v>
      </c>
      <c r="B17">
        <f>'NEWT - EU'!$I$8</f>
        <v>44381</v>
      </c>
    </row>
    <row r="18" spans="1:2" x14ac:dyDescent="0.3">
      <c r="A18" t="s">
        <v>33</v>
      </c>
      <c r="B18">
        <f>'NEWT - EU'!$I$9</f>
        <v>903633</v>
      </c>
    </row>
    <row r="19" spans="1:2" x14ac:dyDescent="0.3">
      <c r="A19" t="s">
        <v>34</v>
      </c>
      <c r="B19">
        <f>'NEWT - EU'!$I$10</f>
        <v>2876</v>
      </c>
    </row>
    <row r="27" spans="1:2" x14ac:dyDescent="0.3">
      <c r="A27" t="s">
        <v>18</v>
      </c>
    </row>
    <row r="28" spans="1:2" x14ac:dyDescent="0.3">
      <c r="A28" t="s">
        <v>36</v>
      </c>
      <c r="B28">
        <f>'NEWT - EU'!$G$18</f>
        <v>6771135.2226315606</v>
      </c>
    </row>
    <row r="29" spans="1:2" x14ac:dyDescent="0.3">
      <c r="A29" t="s">
        <v>37</v>
      </c>
      <c r="B29">
        <f>'NEWT - EU'!$G$19</f>
        <v>1068079.4885108061</v>
      </c>
    </row>
    <row r="30" spans="1:2" x14ac:dyDescent="0.3">
      <c r="A30" t="s">
        <v>38</v>
      </c>
      <c r="B30">
        <f>'NEWT - EU'!$G$22</f>
        <v>218550.15981272599</v>
      </c>
    </row>
    <row r="31" spans="1:2" x14ac:dyDescent="0.3">
      <c r="A31" t="s">
        <v>39</v>
      </c>
      <c r="B31">
        <f>'NEWT - EU'!$G$23</f>
        <v>5084218.0415233346</v>
      </c>
    </row>
    <row r="40" spans="1:2" x14ac:dyDescent="0.3">
      <c r="A40" t="s">
        <v>40</v>
      </c>
    </row>
    <row r="41" spans="1:2" x14ac:dyDescent="0.3">
      <c r="A41" t="s">
        <v>41</v>
      </c>
      <c r="B41">
        <f>'NEWT - EU'!$G$26</f>
        <v>6184255.4969686177</v>
      </c>
    </row>
    <row r="42" spans="1:2" x14ac:dyDescent="0.3">
      <c r="A42" t="s">
        <v>42</v>
      </c>
      <c r="B42">
        <f>'NEWT - EU'!$G$27</f>
        <v>6947390.4004805498</v>
      </c>
    </row>
    <row r="43" spans="1:2" x14ac:dyDescent="0.3">
      <c r="A43" t="s">
        <v>43</v>
      </c>
      <c r="B43">
        <f>'NEWT - EU'!$G$28</f>
        <v>9631.1285016340007</v>
      </c>
    </row>
    <row r="44" spans="1:2" x14ac:dyDescent="0.3">
      <c r="A44" t="s">
        <v>44</v>
      </c>
      <c r="B44">
        <f>'NEWT - EU'!$G$29</f>
        <v>705.88652762599997</v>
      </c>
    </row>
  </sheetData>
  <pageMargins left="0.7" right="0.7" top="0.75" bottom="0.75" header="0.3" footer="0.3"/>
  <pageSetup paperSize="9" orientation="portrait" horizontalDpi="120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NEWT - EU</vt:lpstr>
      <vt:lpstr>Outstanding - EU</vt:lpstr>
      <vt:lpstr>Images - EU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Ludovic Cathan</dc:creator>
  <cp:lastModifiedBy>Ludovic Cathan</cp:lastModifiedBy>
  <dcterms:created xsi:type="dcterms:W3CDTF">2023-07-26T10:30:27Z</dcterms:created>
  <dcterms:modified xsi:type="dcterms:W3CDTF">2023-07-26T10:30:27Z</dcterms:modified>
</cp:coreProperties>
</file>