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cma01-my.sharepoint.com/personal/ludovic_cathan_icmagroup_org/Documents/Desktop/SFTR public data/UK/"/>
    </mc:Choice>
  </mc:AlternateContent>
  <xr:revisionPtr revIDLastSave="0" documentId="8_{67004F89-43A4-4236-B1FE-33914B5952D6}" xr6:coauthVersionLast="47" xr6:coauthVersionMax="47" xr10:uidLastSave="{00000000-0000-0000-0000-000000000000}"/>
  <bookViews>
    <workbookView xWindow="-28920" yWindow="-2625" windowWidth="29040" windowHeight="15840" xr2:uid="{00000000-000D-0000-FFFF-FFFF00000000}"/>
  </bookViews>
  <sheets>
    <sheet name="NEWT - UK" sheetId="2" r:id="rId1"/>
    <sheet name="Outstanding - UK" sheetId="5" r:id="rId2"/>
    <sheet name="Images - UK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4" i="3" l="1"/>
  <c r="B43" i="3"/>
  <c r="B42" i="3"/>
  <c r="B41" i="3"/>
  <c r="B31" i="3"/>
  <c r="B30" i="3"/>
  <c r="B29" i="3"/>
  <c r="B28" i="3"/>
  <c r="B19" i="3"/>
  <c r="B18" i="3"/>
  <c r="B17" i="3"/>
  <c r="B16" i="3"/>
  <c r="B6" i="3"/>
  <c r="B5" i="3"/>
  <c r="B3" i="3"/>
  <c r="J29" i="5"/>
  <c r="H29" i="5"/>
  <c r="J28" i="5"/>
  <c r="H28" i="5"/>
  <c r="J27" i="5"/>
  <c r="H27" i="5"/>
  <c r="J26" i="5"/>
  <c r="H26" i="5"/>
  <c r="I23" i="5"/>
  <c r="G23" i="5"/>
  <c r="J22" i="5"/>
  <c r="J23" i="5" s="1"/>
  <c r="H22" i="5"/>
  <c r="H23" i="5" s="1"/>
  <c r="J19" i="5"/>
  <c r="H19" i="5"/>
  <c r="J18" i="5"/>
  <c r="J20" i="5" s="1"/>
  <c r="H18" i="5"/>
  <c r="H20" i="5" s="1"/>
  <c r="J14" i="5"/>
  <c r="H14" i="5"/>
  <c r="K13" i="5"/>
  <c r="J13" i="5"/>
  <c r="I13" i="5"/>
  <c r="G13" i="5"/>
  <c r="H13" i="5" s="1"/>
  <c r="J10" i="5"/>
  <c r="H10" i="5"/>
  <c r="J9" i="5"/>
  <c r="K8" i="5"/>
  <c r="J8" i="5"/>
  <c r="I8" i="5"/>
  <c r="J15" i="5" s="1"/>
  <c r="H8" i="5"/>
  <c r="G8" i="5"/>
  <c r="H15" i="5" s="1"/>
  <c r="J7" i="5"/>
  <c r="H7" i="5"/>
  <c r="J5" i="5"/>
  <c r="H5" i="5"/>
  <c r="H9" i="5" s="1"/>
  <c r="J29" i="2"/>
  <c r="H29" i="2"/>
  <c r="J28" i="2"/>
  <c r="H28" i="2"/>
  <c r="J27" i="2"/>
  <c r="H27" i="2"/>
  <c r="J26" i="2"/>
  <c r="H26" i="2"/>
  <c r="I23" i="2"/>
  <c r="G23" i="2"/>
  <c r="J22" i="2"/>
  <c r="J23" i="2" s="1"/>
  <c r="H22" i="2"/>
  <c r="H23" i="2" s="1"/>
  <c r="J19" i="2"/>
  <c r="H19" i="2"/>
  <c r="J18" i="2"/>
  <c r="J20" i="2" s="1"/>
  <c r="H18" i="2"/>
  <c r="H20" i="2" s="1"/>
  <c r="J14" i="2"/>
  <c r="H14" i="2"/>
  <c r="K13" i="2"/>
  <c r="J13" i="2"/>
  <c r="I13" i="2"/>
  <c r="G13" i="2"/>
  <c r="H13" i="2" s="1"/>
  <c r="J10" i="2"/>
  <c r="H10" i="2"/>
  <c r="J9" i="2"/>
  <c r="K8" i="2"/>
  <c r="J8" i="2"/>
  <c r="I8" i="2"/>
  <c r="J15" i="2" s="1"/>
  <c r="H8" i="2"/>
  <c r="G8" i="2"/>
  <c r="B4" i="3" s="1"/>
  <c r="J7" i="2"/>
  <c r="H7" i="2"/>
  <c r="J5" i="2"/>
  <c r="H5" i="2"/>
  <c r="H9" i="2" s="1"/>
  <c r="H15" i="2" l="1"/>
</calcChain>
</file>

<file path=xl/sharedStrings.xml><?xml version="1.0" encoding="utf-8"?>
<sst xmlns="http://schemas.openxmlformats.org/spreadsheetml/2006/main" count="83" uniqueCount="46">
  <si>
    <r>
      <rPr>
        <b/>
        <sz val="20"/>
        <rFont val="Calibri"/>
        <family val="2"/>
      </rPr>
      <t xml:space="preserve">SFTR Public Data
</t>
    </r>
    <r>
      <rPr>
        <b/>
        <sz val="9"/>
        <color rgb="FF000000"/>
        <rFont val="Calibri"/>
        <family val="2"/>
      </rPr>
      <t>for week ending 11 November 2022</t>
    </r>
  </si>
  <si>
    <t>Cash Value (Eur mn)</t>
  </si>
  <si>
    <t>Percentage</t>
  </si>
  <si>
    <t>Number Of Transactions</t>
  </si>
  <si>
    <t>Collateral Market Value (Eur mn)*</t>
  </si>
  <si>
    <t>ALL SFTS</t>
  </si>
  <si>
    <t>Total SFT</t>
  </si>
  <si>
    <t>Total Repos</t>
  </si>
  <si>
    <t>Of which</t>
  </si>
  <si>
    <t>Total repurchase transactions (REPO)</t>
  </si>
  <si>
    <t>Total buy/sell-backs (SBSC)</t>
  </si>
  <si>
    <t>Total securities/commodities lending/ borrowing (SLEB)</t>
  </si>
  <si>
    <t>Total margin lending (MGLD)</t>
  </si>
  <si>
    <t>REPOS</t>
  </si>
  <si>
    <t>Cleared Repos</t>
  </si>
  <si>
    <t>Repurchase transactions (REPO)</t>
  </si>
  <si>
    <t>Buy/sell-backs (SBSC)</t>
  </si>
  <si>
    <t>*Percentages of the total in each type of repo</t>
  </si>
  <si>
    <t>Execution Venue</t>
  </si>
  <si>
    <t>GB-based Trading Venues</t>
  </si>
  <si>
    <t>Non GB-based Trading Venues</t>
  </si>
  <si>
    <t>OTC</t>
  </si>
  <si>
    <t>of which</t>
  </si>
  <si>
    <t>OTC registered post trade on a Trading Venue (MIC = XOFF)</t>
  </si>
  <si>
    <t>Pure OTC (MIC = XXXX)</t>
  </si>
  <si>
    <t>Counterparties</t>
  </si>
  <si>
    <t>GB-GB counterparties</t>
  </si>
  <si>
    <t>GB-nonGB counterparties</t>
  </si>
  <si>
    <t>NonGB - GB counterparties</t>
  </si>
  <si>
    <t>NonGB-nonGB counterparties</t>
  </si>
  <si>
    <t>New Reported Loan Values</t>
  </si>
  <si>
    <t>Repo</t>
  </si>
  <si>
    <t>SBSC</t>
  </si>
  <si>
    <t>SLEB</t>
  </si>
  <si>
    <t>MGLD</t>
  </si>
  <si>
    <t>New Reported Transaction Numbers</t>
  </si>
  <si>
    <t>GB MIC</t>
  </si>
  <si>
    <t>nGB MIC</t>
  </si>
  <si>
    <t>XOFF</t>
  </si>
  <si>
    <t>XXXX</t>
  </si>
  <si>
    <t>Location of Counterparties</t>
  </si>
  <si>
    <t>GB-GB</t>
  </si>
  <si>
    <t>GB-nGB</t>
  </si>
  <si>
    <t>nGB-GB</t>
  </si>
  <si>
    <t>nGB-nGB</t>
  </si>
  <si>
    <r>
      <rPr>
        <b/>
        <sz val="20"/>
        <rFont val="Calibri"/>
        <family val="2"/>
      </rPr>
      <t>SFTR Public Data</t>
    </r>
    <r>
      <rPr>
        <b/>
        <sz val="11"/>
        <rFont val="Calibri"/>
        <family val="2"/>
      </rPr>
      <t xml:space="preserve">
for week ending 11 November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</si>
</sst>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\ ###\ ###\ ###\ ###\ ##0.00"/>
    <numFmt numFmtId="165" formatCode="#0.0%"/>
  </numFmts>
  <fonts count="5" x14ac:knownFonts="1">
    <font>
      <sz val="11"/>
      <name val="Calibri"/>
    </font>
    <font>
      <b/>
      <sz val="11"/>
      <name val="Calibri"/>
      <family val="2"/>
    </font>
    <font>
      <sz val="11"/>
      <color rgb="FFFFFFFF"/>
      <name val="Calibri"/>
      <family val="2"/>
    </font>
    <font>
      <b/>
      <sz val="20"/>
      <name val="Calibri"/>
      <family val="2"/>
    </font>
    <font>
      <b/>
      <sz val="9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CE6F1"/>
      </patternFill>
    </fill>
    <fill>
      <patternFill patternType="solid">
        <fgColor rgb="FF366092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 applyNumberFormat="1" applyFont="1" applyProtection="1"/>
    <xf numFmtId="0" fontId="1" fillId="2" borderId="0" xfId="0" applyNumberFormat="1" applyFont="1" applyFill="1" applyProtection="1"/>
    <xf numFmtId="164" fontId="0" fillId="0" borderId="0" xfId="0" applyNumberFormat="1" applyFont="1" applyProtection="1"/>
    <xf numFmtId="164" fontId="1" fillId="2" borderId="0" xfId="0" applyNumberFormat="1" applyFont="1" applyFill="1" applyProtection="1"/>
    <xf numFmtId="165" fontId="0" fillId="0" borderId="0" xfId="0" applyNumberFormat="1" applyFont="1" applyProtection="1"/>
    <xf numFmtId="165" fontId="1" fillId="2" borderId="0" xfId="0" applyNumberFormat="1" applyFont="1" applyFill="1" applyProtection="1"/>
    <xf numFmtId="0" fontId="0" fillId="0" borderId="0" xfId="0" applyNumberFormat="1" applyFont="1" applyProtection="1"/>
    <xf numFmtId="0" fontId="0" fillId="0" borderId="0" xfId="0" applyNumberFormat="1" applyFont="1" applyAlignment="1" applyProtection="1">
      <alignment horizontal="center" vertical="center" wrapText="1"/>
    </xf>
    <xf numFmtId="164" fontId="0" fillId="0" borderId="0" xfId="0" applyNumberFormat="1" applyFont="1" applyProtection="1"/>
    <xf numFmtId="165" fontId="0" fillId="0" borderId="0" xfId="0" applyNumberFormat="1" applyFont="1" applyProtection="1"/>
    <xf numFmtId="0" fontId="2" fillId="3" borderId="0" xfId="0" applyNumberFormat="1" applyFont="1" applyFill="1" applyProtection="1"/>
    <xf numFmtId="164" fontId="2" fillId="3" borderId="0" xfId="0" applyNumberFormat="1" applyFont="1" applyFill="1" applyProtection="1"/>
    <xf numFmtId="165" fontId="2" fillId="3" borderId="0" xfId="0" applyNumberFormat="1" applyFont="1" applyFill="1" applyProtection="1"/>
    <xf numFmtId="0" fontId="1" fillId="2" borderId="0" xfId="0" applyNumberFormat="1" applyFont="1" applyFill="1" applyProtection="1"/>
    <xf numFmtId="164" fontId="1" fillId="2" borderId="0" xfId="0" applyNumberFormat="1" applyFont="1" applyFill="1" applyProtection="1"/>
    <xf numFmtId="165" fontId="1" fillId="2" borderId="0" xfId="0" applyNumberFormat="1" applyFont="1" applyFill="1" applyProtection="1"/>
    <xf numFmtId="0" fontId="1" fillId="0" borderId="0" xfId="0" applyNumberFormat="1" applyFont="1" applyAlignment="1" applyProtection="1">
      <alignment horizontal="center" vertical="center" wrapText="1"/>
    </xf>
    <xf numFmtId="0" fontId="1" fillId="0" borderId="0" xfId="0" applyNumberFormat="1" applyFont="1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rPr lang="en-GB"/>
              <a:t>New Reported Loan Values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UK'!$A$3:$A$6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'Images - UK'!$B$3:$B$6</c:f>
              <c:numCache>
                <c:formatCode>General</c:formatCode>
                <c:ptCount val="4"/>
                <c:pt idx="0">
                  <c:v>8815917.7221265305</c:v>
                </c:pt>
                <c:pt idx="1">
                  <c:v>258182.31715285778</c:v>
                </c:pt>
                <c:pt idx="2">
                  <c:v>586023.68781198701</c:v>
                </c:pt>
                <c:pt idx="3">
                  <c:v>26.475186183000002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0C79-4181-AD61-CCB436357F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rPr lang="en-GB"/>
              <a:t>New Reported Transaction Numbers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UK'!$A$16:$A$19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'Images - UK'!$B$16:$B$19</c:f>
              <c:numCache>
                <c:formatCode>General</c:formatCode>
                <c:ptCount val="4"/>
                <c:pt idx="0">
                  <c:v>277606</c:v>
                </c:pt>
                <c:pt idx="1">
                  <c:v>9377</c:v>
                </c:pt>
                <c:pt idx="2">
                  <c:v>629743</c:v>
                </c:pt>
                <c:pt idx="3">
                  <c:v>24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592D-4BA4-AC51-774B9D1E5A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Execution Venue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UK'!$A$28:$A$31</c:f>
              <c:strCache>
                <c:ptCount val="4"/>
                <c:pt idx="0">
                  <c:v>GB MIC</c:v>
                </c:pt>
                <c:pt idx="1">
                  <c:v>nGB MIC</c:v>
                </c:pt>
                <c:pt idx="2">
                  <c:v>XOFF</c:v>
                </c:pt>
                <c:pt idx="3">
                  <c:v>XXXX</c:v>
                </c:pt>
              </c:strCache>
            </c:strRef>
          </c:cat>
          <c:val>
            <c:numRef>
              <c:f>'Images - UK'!$B$28:$B$31</c:f>
              <c:numCache>
                <c:formatCode>General</c:formatCode>
                <c:ptCount val="4"/>
                <c:pt idx="0">
                  <c:v>1221950.1438457989</c:v>
                </c:pt>
                <c:pt idx="1">
                  <c:v>2511170.513726851</c:v>
                </c:pt>
                <c:pt idx="2">
                  <c:v>482577.00610843702</c:v>
                </c:pt>
                <c:pt idx="3">
                  <c:v>4858402.3755983021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49BD-4DD9-8B7A-F24B5FB212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Location of Counterparties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UK'!$A$41:$A$44</c:f>
              <c:strCache>
                <c:ptCount val="4"/>
                <c:pt idx="0">
                  <c:v>GB-GB</c:v>
                </c:pt>
                <c:pt idx="1">
                  <c:v>GB-nGB</c:v>
                </c:pt>
                <c:pt idx="2">
                  <c:v>nGB-GB</c:v>
                </c:pt>
                <c:pt idx="3">
                  <c:v>nGB-nGB</c:v>
                </c:pt>
              </c:strCache>
            </c:strRef>
          </c:cat>
          <c:val>
            <c:numRef>
              <c:f>'Images - UK'!$B$41:$B$44</c:f>
              <c:numCache>
                <c:formatCode>General</c:formatCode>
                <c:ptCount val="4"/>
                <c:pt idx="0">
                  <c:v>2008638.948784329</c:v>
                </c:pt>
                <c:pt idx="1">
                  <c:v>7064402.855088722</c:v>
                </c:pt>
                <c:pt idx="2">
                  <c:v>598.94640164500004</c:v>
                </c:pt>
                <c:pt idx="3">
                  <c:v>459.28900469299998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4247-4A1C-B7E2-E0926E975C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95250</xdr:rowOff>
    </xdr:from>
    <xdr:to>
      <xdr:col>1</xdr:col>
      <xdr:colOff>285750</xdr:colOff>
      <xdr:row>0</xdr:row>
      <xdr:rowOff>819150</xdr:rowOff>
    </xdr:to>
    <xdr:pic>
      <xdr:nvPicPr>
        <xdr:cNvPr id="2" name="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95250</xdr:rowOff>
    </xdr:from>
    <xdr:to>
      <xdr:col>1</xdr:col>
      <xdr:colOff>285750</xdr:colOff>
      <xdr:row>0</xdr:row>
      <xdr:rowOff>819150</xdr:rowOff>
    </xdr:to>
    <xdr:pic>
      <xdr:nvPicPr>
        <xdr:cNvPr id="5" name="log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2</xdr:row>
      <xdr:rowOff>47625</xdr:rowOff>
    </xdr:from>
    <xdr:to>
      <xdr:col>13</xdr:col>
      <xdr:colOff>323850</xdr:colOff>
      <xdr:row>12</xdr:row>
      <xdr:rowOff>47625</xdr:rowOff>
    </xdr:to>
    <xdr:graphicFrame macro="">
      <xdr:nvGraphicFramePr>
        <xdr:cNvPr id="2" name="New Reported Loan Values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95250</xdr:colOff>
      <xdr:row>15</xdr:row>
      <xdr:rowOff>47625</xdr:rowOff>
    </xdr:from>
    <xdr:to>
      <xdr:col>13</xdr:col>
      <xdr:colOff>323850</xdr:colOff>
      <xdr:row>25</xdr:row>
      <xdr:rowOff>47625</xdr:rowOff>
    </xdr:to>
    <xdr:graphicFrame macro="">
      <xdr:nvGraphicFramePr>
        <xdr:cNvPr id="3" name="New Reported Transaction Numbers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95250</xdr:colOff>
      <xdr:row>27</xdr:row>
      <xdr:rowOff>47625</xdr:rowOff>
    </xdr:from>
    <xdr:to>
      <xdr:col>13</xdr:col>
      <xdr:colOff>323850</xdr:colOff>
      <xdr:row>37</xdr:row>
      <xdr:rowOff>47625</xdr:rowOff>
    </xdr:to>
    <xdr:graphicFrame macro="">
      <xdr:nvGraphicFramePr>
        <xdr:cNvPr id="4" name="Execution Venue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95250</xdr:colOff>
      <xdr:row>40</xdr:row>
      <xdr:rowOff>47625</xdr:rowOff>
    </xdr:from>
    <xdr:to>
      <xdr:col>13</xdr:col>
      <xdr:colOff>323850</xdr:colOff>
      <xdr:row>50</xdr:row>
      <xdr:rowOff>47625</xdr:rowOff>
    </xdr:to>
    <xdr:graphicFrame macro="">
      <xdr:nvGraphicFramePr>
        <xdr:cNvPr id="5" name="Location of Counterparties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"/>
  <sheetViews>
    <sheetView tabSelected="1" workbookViewId="0">
      <selection activeCell="F1" sqref="F1:K1"/>
    </sheetView>
  </sheetViews>
  <sheetFormatPr defaultRowHeight="14.4" x14ac:dyDescent="0.3"/>
  <cols>
    <col min="2" max="2" width="9.109375" customWidth="1"/>
    <col min="3" max="5" width="2" customWidth="1"/>
    <col min="6" max="6" width="53.44140625" customWidth="1"/>
    <col min="7" max="7" width="19.44140625" style="2" customWidth="1"/>
    <col min="8" max="8" width="11.44140625" style="4" customWidth="1"/>
    <col min="9" max="9" width="23.21875" customWidth="1"/>
    <col min="10" max="10" width="11.44140625" style="4" customWidth="1"/>
    <col min="11" max="11" width="32" style="2" customWidth="1"/>
  </cols>
  <sheetData>
    <row r="1" spans="1:11" ht="79.95" customHeight="1" x14ac:dyDescent="0.3">
      <c r="A1" s="6"/>
      <c r="B1" s="6"/>
      <c r="C1" s="6"/>
      <c r="D1" s="6"/>
      <c r="E1" s="6"/>
      <c r="F1" s="16" t="s">
        <v>0</v>
      </c>
      <c r="G1" s="8"/>
      <c r="H1" s="9"/>
      <c r="I1" s="6"/>
      <c r="J1" s="9"/>
      <c r="K1" s="8"/>
    </row>
    <row r="2" spans="1:11" x14ac:dyDescent="0.3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 x14ac:dyDescent="0.3">
      <c r="B3" s="10" t="s">
        <v>5</v>
      </c>
      <c r="C3" s="10"/>
      <c r="D3" s="10"/>
      <c r="E3" s="10"/>
      <c r="F3" s="10"/>
      <c r="G3" s="11"/>
      <c r="H3" s="12"/>
      <c r="I3" s="10"/>
      <c r="J3" s="12"/>
      <c r="K3" s="11"/>
    </row>
    <row r="4" spans="1:11" x14ac:dyDescent="0.3">
      <c r="B4" s="1"/>
      <c r="C4" s="1"/>
      <c r="D4" s="13" t="s">
        <v>6</v>
      </c>
      <c r="E4" s="13"/>
      <c r="F4" s="13"/>
      <c r="G4" s="3">
        <v>9660150.2022775598</v>
      </c>
      <c r="H4" s="5"/>
      <c r="I4" s="1">
        <v>916750</v>
      </c>
      <c r="J4" s="5"/>
      <c r="K4" s="3">
        <v>1595967.5972409139</v>
      </c>
    </row>
    <row r="5" spans="1:11" x14ac:dyDescent="0.3">
      <c r="E5" s="6" t="s">
        <v>7</v>
      </c>
      <c r="F5" s="6"/>
      <c r="G5" s="2">
        <v>9074100.0392793883</v>
      </c>
      <c r="H5" s="4">
        <f>G5/G4</f>
        <v>0.93933322456414814</v>
      </c>
      <c r="I5">
        <v>286983</v>
      </c>
      <c r="J5" s="4">
        <f>I5/I4</f>
        <v>0.31304390509953639</v>
      </c>
      <c r="K5" s="2">
        <v>1295141.3168482219</v>
      </c>
    </row>
    <row r="6" spans="1:11" x14ac:dyDescent="0.3">
      <c r="F6" t="s">
        <v>8</v>
      </c>
    </row>
    <row r="7" spans="1:11" x14ac:dyDescent="0.3">
      <c r="F7" t="s">
        <v>9</v>
      </c>
      <c r="G7" s="2">
        <v>8815917.7221265305</v>
      </c>
      <c r="H7" s="4">
        <f>G7/G5</f>
        <v>0.97154733626086831</v>
      </c>
      <c r="I7">
        <v>277606</v>
      </c>
      <c r="J7" s="4">
        <f>I7/I5</f>
        <v>0.96732559071443258</v>
      </c>
      <c r="K7" s="2">
        <v>1261148.6045353001</v>
      </c>
    </row>
    <row r="8" spans="1:11" x14ac:dyDescent="0.3">
      <c r="F8" t="s">
        <v>10</v>
      </c>
      <c r="G8" s="2">
        <f>G5-G7</f>
        <v>258182.31715285778</v>
      </c>
      <c r="H8" s="4">
        <f>1-H7</f>
        <v>2.8452663739131689E-2</v>
      </c>
      <c r="I8">
        <f>I5-I7</f>
        <v>9377</v>
      </c>
      <c r="J8" s="4">
        <f>1-J7</f>
        <v>3.2674409285567418E-2</v>
      </c>
      <c r="K8" s="2">
        <f>K5-K7</f>
        <v>33992.712312921882</v>
      </c>
    </row>
    <row r="9" spans="1:11" x14ac:dyDescent="0.3">
      <c r="E9" s="6" t="s">
        <v>11</v>
      </c>
      <c r="F9" s="6"/>
      <c r="G9" s="2">
        <v>586023.68781198701</v>
      </c>
      <c r="H9" s="4">
        <f>1-H5-H10</f>
        <v>6.0664034775962661E-2</v>
      </c>
      <c r="I9">
        <v>629743</v>
      </c>
      <c r="J9" s="4">
        <f>1-J5-J10</f>
        <v>0.6869299154622307</v>
      </c>
      <c r="K9" s="2">
        <v>300648.78514652199</v>
      </c>
    </row>
    <row r="10" spans="1:11" x14ac:dyDescent="0.3">
      <c r="E10" s="6" t="s">
        <v>12</v>
      </c>
      <c r="F10" s="6"/>
      <c r="G10" s="2">
        <v>26.475186183000002</v>
      </c>
      <c r="H10" s="4">
        <f>G10/G4</f>
        <v>2.7406598891969592E-6</v>
      </c>
      <c r="I10">
        <v>24</v>
      </c>
      <c r="J10" s="4">
        <f>I10/I4</f>
        <v>2.617943823288792E-5</v>
      </c>
      <c r="K10" s="2">
        <v>177.49524617</v>
      </c>
    </row>
    <row r="12" spans="1:11" x14ac:dyDescent="0.3">
      <c r="B12" s="10" t="s">
        <v>13</v>
      </c>
      <c r="C12" s="10"/>
      <c r="D12" s="10"/>
      <c r="E12" s="10"/>
      <c r="F12" s="10"/>
      <c r="G12" s="11"/>
      <c r="H12" s="12"/>
      <c r="I12" s="10"/>
      <c r="J12" s="12"/>
      <c r="K12" s="11"/>
    </row>
    <row r="13" spans="1:11" x14ac:dyDescent="0.3">
      <c r="B13" s="1"/>
      <c r="C13" s="1"/>
      <c r="D13" s="13" t="s">
        <v>14</v>
      </c>
      <c r="E13" s="13"/>
      <c r="F13" s="13"/>
      <c r="G13" s="3">
        <f>G14+G15</f>
        <v>2680183.4478296731</v>
      </c>
      <c r="H13" s="5">
        <f>G13/G5</f>
        <v>0.29536631029279653</v>
      </c>
      <c r="I13" s="1">
        <f>I14+I15</f>
        <v>90650</v>
      </c>
      <c r="J13" s="5">
        <f>I13/I5</f>
        <v>0.31587236874658081</v>
      </c>
      <c r="K13" s="3">
        <f>K14+K15</f>
        <v>80493.104601219995</v>
      </c>
    </row>
    <row r="14" spans="1:11" x14ac:dyDescent="0.3">
      <c r="E14" s="6" t="s">
        <v>15</v>
      </c>
      <c r="F14" s="6"/>
      <c r="G14" s="2">
        <v>2577604.3900890732</v>
      </c>
      <c r="H14" s="4">
        <f>G14/G7</f>
        <v>0.29238072215893102</v>
      </c>
      <c r="I14">
        <v>86039</v>
      </c>
      <c r="J14" s="4">
        <f>I14/I7</f>
        <v>0.30993206198713286</v>
      </c>
      <c r="K14" s="2">
        <v>75621.211665459996</v>
      </c>
    </row>
    <row r="15" spans="1:11" x14ac:dyDescent="0.3">
      <c r="E15" s="6" t="s">
        <v>16</v>
      </c>
      <c r="F15" s="6"/>
      <c r="G15" s="2">
        <v>102579.05774059999</v>
      </c>
      <c r="H15" s="4">
        <f>G15/G8</f>
        <v>0.39731248395244545</v>
      </c>
      <c r="I15">
        <v>4611</v>
      </c>
      <c r="J15" s="4">
        <f>I15/I8</f>
        <v>0.49173509651274394</v>
      </c>
      <c r="K15" s="2">
        <v>4871.89293576</v>
      </c>
    </row>
    <row r="16" spans="1:11" x14ac:dyDescent="0.3">
      <c r="E16" s="6" t="s">
        <v>17</v>
      </c>
      <c r="F16" s="6"/>
      <c r="G16" s="8"/>
      <c r="H16" s="9"/>
      <c r="I16" s="6"/>
      <c r="J16" s="9"/>
      <c r="K16" s="8"/>
    </row>
    <row r="17" spans="2:11" x14ac:dyDescent="0.3">
      <c r="B17" s="1"/>
      <c r="C17" s="1"/>
      <c r="D17" s="13" t="s">
        <v>18</v>
      </c>
      <c r="E17" s="13"/>
      <c r="F17" s="13"/>
      <c r="G17" s="14"/>
      <c r="H17" s="15"/>
      <c r="I17" s="13"/>
      <c r="J17" s="15"/>
      <c r="K17" s="14"/>
    </row>
    <row r="18" spans="2:11" x14ac:dyDescent="0.3">
      <c r="E18" s="6" t="s">
        <v>19</v>
      </c>
      <c r="F18" s="6"/>
      <c r="G18" s="2">
        <v>1221950.1438457989</v>
      </c>
      <c r="H18" s="4">
        <f>G18/G5</f>
        <v>0.13466350806760988</v>
      </c>
      <c r="I18">
        <v>39813</v>
      </c>
      <c r="J18" s="4">
        <f>I18/I5</f>
        <v>0.13872947178055842</v>
      </c>
      <c r="K18" s="2">
        <v>279883.89588415599</v>
      </c>
    </row>
    <row r="19" spans="2:11" x14ac:dyDescent="0.3">
      <c r="E19" s="6" t="s">
        <v>20</v>
      </c>
      <c r="F19" s="6"/>
      <c r="G19" s="2">
        <v>2511170.513726851</v>
      </c>
      <c r="H19" s="4">
        <f>G19/G5</f>
        <v>0.27674044840332984</v>
      </c>
      <c r="I19">
        <v>84441</v>
      </c>
      <c r="J19" s="4">
        <f>I19/I5</f>
        <v>0.29423694086409302</v>
      </c>
      <c r="K19" s="2">
        <v>60492.597525832003</v>
      </c>
    </row>
    <row r="20" spans="2:11" x14ac:dyDescent="0.3">
      <c r="E20" s="6" t="s">
        <v>21</v>
      </c>
      <c r="F20" s="6"/>
      <c r="G20" s="2">
        <v>5340979.3817067388</v>
      </c>
      <c r="H20" s="4">
        <f>1-H18-H19</f>
        <v>0.58859604352906025</v>
      </c>
      <c r="I20">
        <v>162729</v>
      </c>
      <c r="J20" s="4">
        <f>1-J18-J19</f>
        <v>0.56703358735534859</v>
      </c>
      <c r="K20" s="2">
        <v>954764.82343823405</v>
      </c>
    </row>
    <row r="21" spans="2:11" x14ac:dyDescent="0.3">
      <c r="F21" t="s">
        <v>22</v>
      </c>
    </row>
    <row r="22" spans="2:11" x14ac:dyDescent="0.3">
      <c r="F22" t="s">
        <v>23</v>
      </c>
      <c r="G22" s="2">
        <v>482577.00610843702</v>
      </c>
      <c r="H22" s="4">
        <f>G22/G20</f>
        <v>9.0353654567793318E-2</v>
      </c>
      <c r="I22">
        <v>23689</v>
      </c>
      <c r="J22" s="4">
        <f>I22/I20</f>
        <v>0.14557331514358227</v>
      </c>
      <c r="K22" s="2">
        <v>22706.570664398001</v>
      </c>
    </row>
    <row r="23" spans="2:11" x14ac:dyDescent="0.3">
      <c r="F23" t="s">
        <v>24</v>
      </c>
      <c r="G23" s="2">
        <f>G20-G22</f>
        <v>4858402.3755983021</v>
      </c>
      <c r="H23" s="4">
        <f>1-H22</f>
        <v>0.90964634543220668</v>
      </c>
      <c r="I23">
        <f>I20-I22</f>
        <v>139040</v>
      </c>
      <c r="J23" s="4">
        <f>1-J22</f>
        <v>0.85442668485641771</v>
      </c>
    </row>
    <row r="25" spans="2:11" x14ac:dyDescent="0.3">
      <c r="B25" s="1"/>
      <c r="C25" s="1"/>
      <c r="D25" s="13" t="s">
        <v>25</v>
      </c>
      <c r="E25" s="13"/>
      <c r="F25" s="13"/>
      <c r="G25" s="14"/>
      <c r="H25" s="15"/>
      <c r="I25" s="13"/>
      <c r="J25" s="15"/>
      <c r="K25" s="14"/>
    </row>
    <row r="26" spans="2:11" x14ac:dyDescent="0.3">
      <c r="E26" s="6" t="s">
        <v>26</v>
      </c>
      <c r="F26" s="6"/>
      <c r="G26" s="2">
        <v>2008638.948784329</v>
      </c>
      <c r="H26" s="4">
        <f>G26/G5</f>
        <v>0.22135957726820954</v>
      </c>
      <c r="I26">
        <v>59898</v>
      </c>
      <c r="J26" s="4">
        <f>I26/I5</f>
        <v>0.20871619573284828</v>
      </c>
      <c r="K26" s="2">
        <v>284558.18645540898</v>
      </c>
    </row>
    <row r="27" spans="2:11" x14ac:dyDescent="0.3">
      <c r="E27" s="6" t="s">
        <v>27</v>
      </c>
      <c r="F27" s="6"/>
      <c r="G27" s="2">
        <v>7064402.855088722</v>
      </c>
      <c r="H27" s="4">
        <f>G27/G5</f>
        <v>0.77852380120439313</v>
      </c>
      <c r="I27">
        <v>227029</v>
      </c>
      <c r="J27" s="4">
        <f>I27/I5</f>
        <v>0.79108867075750133</v>
      </c>
      <c r="K27" s="2">
        <v>1010583.130392813</v>
      </c>
    </row>
    <row r="28" spans="2:11" x14ac:dyDescent="0.3">
      <c r="E28" s="6" t="s">
        <v>28</v>
      </c>
      <c r="F28" s="6"/>
      <c r="G28" s="2">
        <v>598.94640164500004</v>
      </c>
      <c r="H28" s="4">
        <f>G28/G5</f>
        <v>6.6006149265747445E-5</v>
      </c>
      <c r="I28">
        <v>12</v>
      </c>
      <c r="J28" s="4">
        <f>I28/I5</f>
        <v>4.1814323496513732E-5</v>
      </c>
      <c r="K28" s="2">
        <v>0</v>
      </c>
    </row>
    <row r="29" spans="2:11" x14ac:dyDescent="0.3">
      <c r="E29" s="6" t="s">
        <v>29</v>
      </c>
      <c r="F29" s="6"/>
      <c r="G29" s="2">
        <v>459.28900469299998</v>
      </c>
      <c r="H29" s="4">
        <f>G29/G5</f>
        <v>5.0615378131699993E-5</v>
      </c>
      <c r="I29">
        <v>44</v>
      </c>
      <c r="J29" s="4">
        <f>I29/I5</f>
        <v>1.5331918615388369E-4</v>
      </c>
      <c r="K29" s="2">
        <v>0</v>
      </c>
    </row>
  </sheetData>
  <mergeCells count="21">
    <mergeCell ref="E29:F29"/>
    <mergeCell ref="E20:F20"/>
    <mergeCell ref="D25:K25"/>
    <mergeCell ref="E26:F26"/>
    <mergeCell ref="E27:F27"/>
    <mergeCell ref="E28:F28"/>
    <mergeCell ref="E15:F15"/>
    <mergeCell ref="E16:K16"/>
    <mergeCell ref="D17:K17"/>
    <mergeCell ref="E18:F18"/>
    <mergeCell ref="E19:F19"/>
    <mergeCell ref="E9:F9"/>
    <mergeCell ref="E10:F10"/>
    <mergeCell ref="B12:K12"/>
    <mergeCell ref="D13:F13"/>
    <mergeCell ref="E14:F14"/>
    <mergeCell ref="A1:E1"/>
    <mergeCell ref="F1:K1"/>
    <mergeCell ref="B3:K3"/>
    <mergeCell ref="D4:F4"/>
    <mergeCell ref="E5:F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9"/>
  <sheetViews>
    <sheetView workbookViewId="0"/>
  </sheetViews>
  <sheetFormatPr defaultRowHeight="14.4" x14ac:dyDescent="0.3"/>
  <cols>
    <col min="2" max="2" width="9.109375" customWidth="1"/>
    <col min="3" max="5" width="2" customWidth="1"/>
    <col min="6" max="6" width="53.44140625" customWidth="1"/>
    <col min="7" max="7" width="19.44140625" style="2" customWidth="1"/>
    <col min="8" max="8" width="11.44140625" style="4" customWidth="1"/>
    <col min="9" max="9" width="23.21875" customWidth="1"/>
    <col min="10" max="10" width="11.44140625" style="4" customWidth="1"/>
    <col min="11" max="11" width="32" style="2" customWidth="1"/>
  </cols>
  <sheetData>
    <row r="1" spans="1:11" ht="79.95" customHeight="1" x14ac:dyDescent="0.3">
      <c r="A1" s="6"/>
      <c r="B1" s="6"/>
      <c r="C1" s="6"/>
      <c r="D1" s="6"/>
      <c r="E1" s="6"/>
      <c r="F1" s="7" t="s">
        <v>0</v>
      </c>
      <c r="G1" s="8"/>
      <c r="H1" s="9"/>
      <c r="I1" s="6"/>
      <c r="J1" s="9"/>
      <c r="K1" s="8"/>
    </row>
    <row r="2" spans="1:11" x14ac:dyDescent="0.3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 x14ac:dyDescent="0.3">
      <c r="B3" s="10" t="s">
        <v>5</v>
      </c>
      <c r="C3" s="10"/>
      <c r="D3" s="10"/>
      <c r="E3" s="10"/>
      <c r="F3" s="10"/>
      <c r="G3" s="11"/>
      <c r="H3" s="12"/>
      <c r="I3" s="10"/>
      <c r="J3" s="12"/>
      <c r="K3" s="11"/>
    </row>
    <row r="4" spans="1:11" x14ac:dyDescent="0.3">
      <c r="B4" s="1"/>
      <c r="C4" s="1"/>
      <c r="D4" s="13" t="s">
        <v>6</v>
      </c>
      <c r="E4" s="13"/>
      <c r="F4" s="13"/>
      <c r="G4" s="3">
        <v>11354220.920049945</v>
      </c>
      <c r="H4" s="5"/>
      <c r="I4" s="1">
        <v>4641555</v>
      </c>
      <c r="J4" s="5"/>
      <c r="K4" s="3">
        <v>535732196.59957618</v>
      </c>
    </row>
    <row r="5" spans="1:11" x14ac:dyDescent="0.3">
      <c r="E5" s="6" t="s">
        <v>7</v>
      </c>
      <c r="F5" s="6"/>
      <c r="G5" s="2">
        <v>9111203.2402093485</v>
      </c>
      <c r="H5" s="4">
        <f>G5/G4</f>
        <v>0.80245076296870843</v>
      </c>
      <c r="I5">
        <v>434267</v>
      </c>
      <c r="J5" s="4">
        <f>I5/I4</f>
        <v>9.3560670938941798E-2</v>
      </c>
      <c r="K5" s="2">
        <v>12305533.080922499</v>
      </c>
    </row>
    <row r="6" spans="1:11" x14ac:dyDescent="0.3">
      <c r="F6" t="s">
        <v>8</v>
      </c>
    </row>
    <row r="7" spans="1:11" x14ac:dyDescent="0.3">
      <c r="F7" t="s">
        <v>9</v>
      </c>
      <c r="G7" s="2">
        <v>8710234.8974570539</v>
      </c>
      <c r="H7" s="4">
        <f>G7/G5</f>
        <v>0.95599172445382952</v>
      </c>
      <c r="I7">
        <v>417009</v>
      </c>
      <c r="J7" s="4">
        <f>I7/I5</f>
        <v>0.96025947170749792</v>
      </c>
      <c r="K7" s="2">
        <v>12079861.076324187</v>
      </c>
    </row>
    <row r="8" spans="1:11" x14ac:dyDescent="0.3">
      <c r="F8" t="s">
        <v>10</v>
      </c>
      <c r="G8" s="2">
        <f>G5-G7</f>
        <v>400968.34275229461</v>
      </c>
      <c r="H8" s="4">
        <f>1-H7</f>
        <v>4.4008275546170483E-2</v>
      </c>
      <c r="I8">
        <f>I5-I7</f>
        <v>17258</v>
      </c>
      <c r="J8" s="4">
        <f>1-J7</f>
        <v>3.9740528292502075E-2</v>
      </c>
      <c r="K8" s="2">
        <f>K5-K7</f>
        <v>225672.00459831208</v>
      </c>
    </row>
    <row r="9" spans="1:11" x14ac:dyDescent="0.3">
      <c r="E9" s="6" t="s">
        <v>11</v>
      </c>
      <c r="F9" s="6"/>
      <c r="G9" s="2">
        <v>2016431.4720148649</v>
      </c>
      <c r="H9" s="4">
        <f>1-H5-H10</f>
        <v>0.17759311591816335</v>
      </c>
      <c r="I9">
        <v>4187956</v>
      </c>
      <c r="J9" s="4">
        <f>1-J5-J10</f>
        <v>0.90227434555876207</v>
      </c>
      <c r="K9" s="2">
        <v>519595350.40912533</v>
      </c>
    </row>
    <row r="10" spans="1:11" x14ac:dyDescent="0.3">
      <c r="E10" s="6" t="s">
        <v>12</v>
      </c>
      <c r="F10" s="6"/>
      <c r="G10" s="2">
        <v>226586.20782573099</v>
      </c>
      <c r="H10" s="4">
        <f>G10/G4</f>
        <v>1.9956121113128233E-2</v>
      </c>
      <c r="I10">
        <v>19332</v>
      </c>
      <c r="J10" s="4">
        <f>I10/I4</f>
        <v>4.1649835022961055E-3</v>
      </c>
      <c r="K10" s="2">
        <v>3831313.1095284051</v>
      </c>
    </row>
    <row r="12" spans="1:11" x14ac:dyDescent="0.3">
      <c r="B12" s="10" t="s">
        <v>13</v>
      </c>
      <c r="C12" s="10"/>
      <c r="D12" s="10"/>
      <c r="E12" s="10"/>
      <c r="F12" s="10"/>
      <c r="G12" s="11"/>
      <c r="H12" s="12"/>
      <c r="I12" s="10"/>
      <c r="J12" s="12"/>
      <c r="K12" s="11"/>
    </row>
    <row r="13" spans="1:11" x14ac:dyDescent="0.3">
      <c r="B13" s="1"/>
      <c r="C13" s="1"/>
      <c r="D13" s="13" t="s">
        <v>14</v>
      </c>
      <c r="E13" s="13"/>
      <c r="F13" s="13"/>
      <c r="G13" s="3">
        <f>G14+G15</f>
        <v>1721482.3769221238</v>
      </c>
      <c r="H13" s="5">
        <f>G13/G5</f>
        <v>0.18894127718772841</v>
      </c>
      <c r="I13" s="1">
        <f>I14+I15</f>
        <v>49919</v>
      </c>
      <c r="J13" s="5">
        <f>I13/I5</f>
        <v>0.11495001922780225</v>
      </c>
      <c r="K13" s="3">
        <f>K14+K15</f>
        <v>2816880.097291322</v>
      </c>
    </row>
    <row r="14" spans="1:11" x14ac:dyDescent="0.3">
      <c r="E14" s="6" t="s">
        <v>15</v>
      </c>
      <c r="F14" s="6"/>
      <c r="G14" s="2">
        <v>1650334.6954002739</v>
      </c>
      <c r="H14" s="4">
        <f>G14/G7</f>
        <v>0.18947074502917111</v>
      </c>
      <c r="I14">
        <v>46861</v>
      </c>
      <c r="J14" s="4">
        <f>I14/I7</f>
        <v>0.11237407346124424</v>
      </c>
      <c r="K14" s="2">
        <v>2813884.2154323771</v>
      </c>
    </row>
    <row r="15" spans="1:11" x14ac:dyDescent="0.3">
      <c r="E15" s="6" t="s">
        <v>16</v>
      </c>
      <c r="F15" s="6"/>
      <c r="G15" s="2">
        <v>71147.681521849998</v>
      </c>
      <c r="H15" s="4">
        <f>G15/G8</f>
        <v>0.17743964781230312</v>
      </c>
      <c r="I15">
        <v>3058</v>
      </c>
      <c r="J15" s="4">
        <f>I15/I8</f>
        <v>0.17719318576891877</v>
      </c>
      <c r="K15" s="2">
        <v>2995.8818589450002</v>
      </c>
    </row>
    <row r="16" spans="1:11" x14ac:dyDescent="0.3">
      <c r="E16" s="6" t="s">
        <v>17</v>
      </c>
      <c r="F16" s="6"/>
      <c r="G16" s="8"/>
      <c r="H16" s="9"/>
      <c r="I16" s="6"/>
      <c r="J16" s="9"/>
      <c r="K16" s="8"/>
    </row>
    <row r="17" spans="2:11" x14ac:dyDescent="0.3">
      <c r="B17" s="1"/>
      <c r="C17" s="1"/>
      <c r="D17" s="13" t="s">
        <v>18</v>
      </c>
      <c r="E17" s="13"/>
      <c r="F17" s="13"/>
      <c r="G17" s="14"/>
      <c r="H17" s="15"/>
      <c r="I17" s="13"/>
      <c r="J17" s="15"/>
      <c r="K17" s="14"/>
    </row>
    <row r="18" spans="2:11" x14ac:dyDescent="0.3">
      <c r="E18" s="6" t="s">
        <v>19</v>
      </c>
      <c r="F18" s="6"/>
      <c r="G18" s="2">
        <v>897868.867532145</v>
      </c>
      <c r="H18" s="4">
        <f>G18/G5</f>
        <v>9.8545586555427847E-2</v>
      </c>
      <c r="I18">
        <v>31635</v>
      </c>
      <c r="J18" s="4">
        <f>I18/I5</f>
        <v>7.2846889125814301E-2</v>
      </c>
      <c r="K18" s="2">
        <v>2314362.6894106958</v>
      </c>
    </row>
    <row r="19" spans="2:11" x14ac:dyDescent="0.3">
      <c r="E19" s="6" t="s">
        <v>20</v>
      </c>
      <c r="F19" s="6"/>
      <c r="G19" s="2">
        <v>2115006.8942278242</v>
      </c>
      <c r="H19" s="4">
        <f>G19/G5</f>
        <v>0.23213255576320868</v>
      </c>
      <c r="I19">
        <v>85823</v>
      </c>
      <c r="J19" s="4">
        <f>I19/I5</f>
        <v>0.19762726617495688</v>
      </c>
      <c r="K19" s="2">
        <v>2380864.6465683202</v>
      </c>
    </row>
    <row r="20" spans="2:11" x14ac:dyDescent="0.3">
      <c r="E20" s="6" t="s">
        <v>21</v>
      </c>
      <c r="F20" s="6"/>
      <c r="G20" s="2">
        <v>6083555.0123314708</v>
      </c>
      <c r="H20" s="4">
        <f>1-H18-H19</f>
        <v>0.66932185768136343</v>
      </c>
      <c r="I20">
        <v>315825</v>
      </c>
      <c r="J20" s="4">
        <f>1-J18-J19</f>
        <v>0.72952584469922888</v>
      </c>
      <c r="K20" s="2">
        <v>6614608.4109161114</v>
      </c>
    </row>
    <row r="21" spans="2:11" x14ac:dyDescent="0.3">
      <c r="F21" t="s">
        <v>22</v>
      </c>
    </row>
    <row r="22" spans="2:11" x14ac:dyDescent="0.3">
      <c r="F22" t="s">
        <v>23</v>
      </c>
      <c r="G22" s="2">
        <v>826138.83873412304</v>
      </c>
      <c r="H22" s="4">
        <f>G22/G20</f>
        <v>0.13579869616688356</v>
      </c>
      <c r="I22">
        <v>80132</v>
      </c>
      <c r="J22" s="4">
        <f>I22/I20</f>
        <v>0.25372278951951238</v>
      </c>
      <c r="K22" s="2">
        <v>1011615.064951524</v>
      </c>
    </row>
    <row r="23" spans="2:11" x14ac:dyDescent="0.3">
      <c r="F23" t="s">
        <v>24</v>
      </c>
      <c r="G23" s="2">
        <f>G20-G22</f>
        <v>5257416.1735973479</v>
      </c>
      <c r="H23" s="4">
        <f>1-H22</f>
        <v>0.86420130383311644</v>
      </c>
      <c r="I23">
        <f>I20-I22</f>
        <v>235693</v>
      </c>
      <c r="J23" s="4">
        <f>1-J22</f>
        <v>0.74627721048048756</v>
      </c>
    </row>
    <row r="25" spans="2:11" x14ac:dyDescent="0.3">
      <c r="B25" s="1"/>
      <c r="C25" s="1"/>
      <c r="D25" s="13" t="s">
        <v>25</v>
      </c>
      <c r="E25" s="13"/>
      <c r="F25" s="13"/>
      <c r="G25" s="14"/>
      <c r="H25" s="15"/>
      <c r="I25" s="13"/>
      <c r="J25" s="15"/>
      <c r="K25" s="14"/>
    </row>
    <row r="26" spans="2:11" x14ac:dyDescent="0.3">
      <c r="E26" s="6" t="s">
        <v>26</v>
      </c>
      <c r="F26" s="6"/>
      <c r="G26" s="2">
        <v>1645865.8974824341</v>
      </c>
      <c r="H26" s="4">
        <f>G26/G5</f>
        <v>0.1806419914132677</v>
      </c>
      <c r="I26">
        <v>62119</v>
      </c>
      <c r="J26" s="4">
        <f>I26/I5</f>
        <v>0.14304333509108452</v>
      </c>
      <c r="K26" s="2">
        <v>1365481.7325863489</v>
      </c>
    </row>
    <row r="27" spans="2:11" x14ac:dyDescent="0.3">
      <c r="E27" s="6" t="s">
        <v>27</v>
      </c>
      <c r="F27" s="6"/>
      <c r="G27" s="2">
        <v>7459634.8208328066</v>
      </c>
      <c r="H27" s="4">
        <f>G27/G5</f>
        <v>0.81873212836611098</v>
      </c>
      <c r="I27">
        <v>371739</v>
      </c>
      <c r="J27" s="4">
        <f>I27/I5</f>
        <v>0.856014848008253</v>
      </c>
      <c r="K27" s="2">
        <v>10939922.529493958</v>
      </c>
    </row>
    <row r="28" spans="2:11" x14ac:dyDescent="0.3">
      <c r="E28" s="6" t="s">
        <v>28</v>
      </c>
      <c r="F28" s="6"/>
      <c r="G28" s="2">
        <v>2929.886201755</v>
      </c>
      <c r="H28" s="4">
        <f>G28/G5</f>
        <v>3.2156962417706752E-4</v>
      </c>
      <c r="I28">
        <v>84</v>
      </c>
      <c r="J28" s="4">
        <f>I28/I5</f>
        <v>1.934293879111238E-4</v>
      </c>
      <c r="K28" s="2">
        <v>11.885598396000001</v>
      </c>
    </row>
    <row r="29" spans="2:11" x14ac:dyDescent="0.3">
      <c r="E29" s="6" t="s">
        <v>29</v>
      </c>
      <c r="F29" s="6"/>
      <c r="G29" s="2">
        <v>2772.6356923510002</v>
      </c>
      <c r="H29" s="4">
        <f>G29/G5</f>
        <v>3.0431059644404256E-4</v>
      </c>
      <c r="I29">
        <v>325</v>
      </c>
      <c r="J29" s="4">
        <f>I29/I5</f>
        <v>7.4838751275137184E-4</v>
      </c>
      <c r="K29" s="2">
        <v>116.933243796</v>
      </c>
    </row>
  </sheetData>
  <mergeCells count="21">
    <mergeCell ref="E29:F29"/>
    <mergeCell ref="E20:F20"/>
    <mergeCell ref="D25:K25"/>
    <mergeCell ref="E26:F26"/>
    <mergeCell ref="E27:F27"/>
    <mergeCell ref="E28:F28"/>
    <mergeCell ref="E15:F15"/>
    <mergeCell ref="E16:K16"/>
    <mergeCell ref="D17:K17"/>
    <mergeCell ref="E18:F18"/>
    <mergeCell ref="E19:F19"/>
    <mergeCell ref="E9:F9"/>
    <mergeCell ref="E10:F10"/>
    <mergeCell ref="B12:K12"/>
    <mergeCell ref="D13:F13"/>
    <mergeCell ref="E14:F14"/>
    <mergeCell ref="A1:E1"/>
    <mergeCell ref="F1:K1"/>
    <mergeCell ref="B3:K3"/>
    <mergeCell ref="D4:F4"/>
    <mergeCell ref="E5:F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4"/>
  <sheetViews>
    <sheetView workbookViewId="0">
      <selection activeCell="Q7" sqref="Q7"/>
    </sheetView>
  </sheetViews>
  <sheetFormatPr defaultRowHeight="30" customHeight="1" x14ac:dyDescent="0.3"/>
  <cols>
    <col min="5" max="5" width="55" customWidth="1"/>
  </cols>
  <sheetData>
    <row r="1" spans="1:5" ht="75" customHeight="1" x14ac:dyDescent="0.3">
      <c r="E1" s="17" t="s">
        <v>45</v>
      </c>
    </row>
    <row r="2" spans="1:5" x14ac:dyDescent="0.3">
      <c r="A2" t="s">
        <v>30</v>
      </c>
    </row>
    <row r="3" spans="1:5" x14ac:dyDescent="0.3">
      <c r="A3" t="s">
        <v>31</v>
      </c>
      <c r="B3">
        <f>'NEWT - UK'!$G$7</f>
        <v>8815917.7221265305</v>
      </c>
    </row>
    <row r="4" spans="1:5" x14ac:dyDescent="0.3">
      <c r="A4" t="s">
        <v>32</v>
      </c>
      <c r="B4">
        <f>'NEWT - UK'!$G$8</f>
        <v>258182.31715285778</v>
      </c>
    </row>
    <row r="5" spans="1:5" x14ac:dyDescent="0.3">
      <c r="A5" t="s">
        <v>33</v>
      </c>
      <c r="B5">
        <f>'NEWT - UK'!$G$9</f>
        <v>586023.68781198701</v>
      </c>
    </row>
    <row r="6" spans="1:5" x14ac:dyDescent="0.3">
      <c r="A6" t="s">
        <v>34</v>
      </c>
      <c r="B6">
        <f>'NEWT - UK'!$G$10</f>
        <v>26.475186183000002</v>
      </c>
    </row>
    <row r="15" spans="1:5" x14ac:dyDescent="0.3">
      <c r="A15" t="s">
        <v>35</v>
      </c>
    </row>
    <row r="16" spans="1:5" x14ac:dyDescent="0.3">
      <c r="A16" t="s">
        <v>31</v>
      </c>
      <c r="B16">
        <f>'NEWT - UK'!$I$7</f>
        <v>277606</v>
      </c>
    </row>
    <row r="17" spans="1:2" x14ac:dyDescent="0.3">
      <c r="A17" t="s">
        <v>32</v>
      </c>
      <c r="B17">
        <f>'NEWT - UK'!$I$8</f>
        <v>9377</v>
      </c>
    </row>
    <row r="18" spans="1:2" x14ac:dyDescent="0.3">
      <c r="A18" t="s">
        <v>33</v>
      </c>
      <c r="B18">
        <f>'NEWT - UK'!$I$9</f>
        <v>629743</v>
      </c>
    </row>
    <row r="19" spans="1:2" x14ac:dyDescent="0.3">
      <c r="A19" t="s">
        <v>34</v>
      </c>
      <c r="B19">
        <f>'NEWT - UK'!$I$10</f>
        <v>24</v>
      </c>
    </row>
    <row r="27" spans="1:2" x14ac:dyDescent="0.3">
      <c r="A27" t="s">
        <v>18</v>
      </c>
    </row>
    <row r="28" spans="1:2" x14ac:dyDescent="0.3">
      <c r="A28" t="s">
        <v>36</v>
      </c>
      <c r="B28">
        <f>'NEWT - UK'!$G$18</f>
        <v>1221950.1438457989</v>
      </c>
    </row>
    <row r="29" spans="1:2" x14ac:dyDescent="0.3">
      <c r="A29" t="s">
        <v>37</v>
      </c>
      <c r="B29">
        <f>'NEWT - UK'!$G$19</f>
        <v>2511170.513726851</v>
      </c>
    </row>
    <row r="30" spans="1:2" x14ac:dyDescent="0.3">
      <c r="A30" t="s">
        <v>38</v>
      </c>
      <c r="B30">
        <f>'NEWT - UK'!$G$22</f>
        <v>482577.00610843702</v>
      </c>
    </row>
    <row r="31" spans="1:2" x14ac:dyDescent="0.3">
      <c r="A31" t="s">
        <v>39</v>
      </c>
      <c r="B31">
        <f>'NEWT - UK'!$G$23</f>
        <v>4858402.3755983021</v>
      </c>
    </row>
    <row r="40" spans="1:2" x14ac:dyDescent="0.3">
      <c r="A40" t="s">
        <v>40</v>
      </c>
    </row>
    <row r="41" spans="1:2" x14ac:dyDescent="0.3">
      <c r="A41" t="s">
        <v>41</v>
      </c>
      <c r="B41">
        <f>'NEWT - UK'!$G$26</f>
        <v>2008638.948784329</v>
      </c>
    </row>
    <row r="42" spans="1:2" x14ac:dyDescent="0.3">
      <c r="A42" t="s">
        <v>42</v>
      </c>
      <c r="B42">
        <f>'NEWT - UK'!$G$27</f>
        <v>7064402.855088722</v>
      </c>
    </row>
    <row r="43" spans="1:2" x14ac:dyDescent="0.3">
      <c r="A43" t="s">
        <v>43</v>
      </c>
      <c r="B43">
        <f>'NEWT - UK'!$G$28</f>
        <v>598.94640164500004</v>
      </c>
    </row>
    <row r="44" spans="1:2" x14ac:dyDescent="0.3">
      <c r="A44" t="s">
        <v>44</v>
      </c>
      <c r="B44">
        <f>'NEWT - UK'!$G$29</f>
        <v>459.28900469299998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NEWT - UK</vt:lpstr>
      <vt:lpstr>Outstanding - UK</vt:lpstr>
      <vt:lpstr>Images - UK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Ludovic Cathan</dc:creator>
  <cp:lastModifiedBy>Ludovic Cathan</cp:lastModifiedBy>
  <dcterms:created xsi:type="dcterms:W3CDTF">2022-11-20T18:22:39Z</dcterms:created>
  <dcterms:modified xsi:type="dcterms:W3CDTF">2022-11-20T18:22:39Z</dcterms:modified>
</cp:coreProperties>
</file>